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819"/>
  <workbookPr autoCompressPictures="0"/>
  <bookViews>
    <workbookView xWindow="0" yWindow="0" windowWidth="25600" windowHeight="160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1" l="1"/>
  <c r="H6" i="1"/>
  <c r="O50" i="1"/>
  <c r="N50" i="1"/>
  <c r="J50" i="1"/>
  <c r="G50" i="1"/>
  <c r="D50" i="1"/>
  <c r="C50" i="1"/>
  <c r="O45" i="1"/>
  <c r="N45" i="1"/>
  <c r="I45" i="1"/>
  <c r="G45" i="1"/>
  <c r="F45" i="1"/>
  <c r="C45" i="1"/>
  <c r="O40" i="1"/>
  <c r="N40" i="1"/>
  <c r="M40" i="1"/>
  <c r="L40" i="1"/>
  <c r="K40" i="1"/>
  <c r="J40" i="1"/>
  <c r="I40" i="1"/>
  <c r="H40" i="1"/>
  <c r="G40" i="1"/>
  <c r="F40" i="1"/>
  <c r="O35" i="1"/>
  <c r="N35" i="1"/>
  <c r="M35" i="1"/>
  <c r="L35" i="1"/>
  <c r="K35" i="1"/>
  <c r="J35" i="1"/>
  <c r="I35" i="1"/>
  <c r="G35" i="1"/>
  <c r="F35" i="1"/>
  <c r="C35" i="1"/>
  <c r="O30" i="1"/>
  <c r="M30" i="1"/>
  <c r="L30" i="1"/>
  <c r="K30" i="1"/>
  <c r="H30" i="1"/>
  <c r="G30" i="1"/>
  <c r="F30" i="1"/>
  <c r="E30" i="1"/>
  <c r="C30" i="1"/>
  <c r="M25" i="1"/>
  <c r="L25" i="1"/>
  <c r="K25" i="1"/>
  <c r="G25" i="1"/>
  <c r="F25" i="1"/>
  <c r="C25" i="1"/>
  <c r="C20" i="1"/>
  <c r="E20" i="1"/>
  <c r="F20" i="1"/>
  <c r="G20" i="1"/>
  <c r="O20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H35" i="1"/>
  <c r="H25" i="1"/>
  <c r="Q54" i="1"/>
  <c r="M50" i="1"/>
  <c r="M45" i="1"/>
  <c r="L50" i="1"/>
  <c r="K50" i="1"/>
  <c r="I50" i="1"/>
  <c r="H50" i="1"/>
  <c r="F50" i="1"/>
  <c r="E50" i="1"/>
  <c r="L45" i="1"/>
  <c r="K45" i="1"/>
  <c r="J45" i="1"/>
  <c r="H45" i="1"/>
  <c r="E45" i="1"/>
  <c r="D45" i="1"/>
  <c r="E40" i="1"/>
  <c r="E35" i="1"/>
  <c r="D35" i="1"/>
  <c r="N30" i="1"/>
  <c r="J30" i="1"/>
  <c r="I30" i="1"/>
  <c r="D30" i="1"/>
  <c r="O25" i="1"/>
  <c r="N25" i="1"/>
  <c r="J25" i="1"/>
  <c r="I25" i="1"/>
  <c r="E25" i="1"/>
  <c r="D25" i="1"/>
  <c r="N20" i="1"/>
  <c r="M20" i="1"/>
  <c r="M56" i="1"/>
  <c r="L20" i="1"/>
  <c r="K20" i="1"/>
  <c r="J20" i="1"/>
  <c r="I20" i="1"/>
  <c r="H20" i="1"/>
  <c r="D20" i="1"/>
  <c r="B20" i="1"/>
  <c r="O15" i="1"/>
  <c r="N15" i="1"/>
  <c r="L15" i="1"/>
  <c r="J15" i="1"/>
  <c r="I15" i="1"/>
  <c r="H15" i="1"/>
  <c r="H56" i="1"/>
  <c r="G15" i="1"/>
  <c r="E15" i="1"/>
  <c r="D15" i="1"/>
  <c r="C15" i="1"/>
  <c r="L6" i="1"/>
  <c r="K6" i="1"/>
  <c r="J6" i="1"/>
  <c r="J56" i="1"/>
  <c r="I6" i="1"/>
  <c r="I56" i="1"/>
  <c r="F6" i="1"/>
  <c r="F56" i="1"/>
  <c r="E6" i="1"/>
  <c r="D6" i="1"/>
  <c r="C6" i="1"/>
  <c r="E56" i="1"/>
  <c r="L56" i="1"/>
  <c r="B6" i="1"/>
  <c r="P56" i="1"/>
  <c r="B49" i="1"/>
  <c r="B50" i="1"/>
  <c r="B44" i="1"/>
  <c r="B45" i="1"/>
  <c r="C40" i="1"/>
  <c r="C56" i="1"/>
  <c r="D40" i="1"/>
  <c r="D56" i="1"/>
  <c r="B40" i="1"/>
  <c r="B34" i="1"/>
  <c r="B35" i="1"/>
  <c r="B29" i="1"/>
  <c r="B30" i="1"/>
  <c r="Q30" i="1"/>
  <c r="Q50" i="1"/>
  <c r="Q35" i="1"/>
  <c r="Q40" i="1"/>
  <c r="Q45" i="1"/>
  <c r="B14" i="1"/>
  <c r="B15" i="1"/>
  <c r="B24" i="1"/>
  <c r="B25" i="1"/>
  <c r="B56" i="1"/>
  <c r="Q25" i="1"/>
  <c r="G6" i="1"/>
  <c r="G56" i="1"/>
  <c r="N6" i="1"/>
  <c r="N56" i="1"/>
  <c r="O6" i="1"/>
  <c r="O56" i="1"/>
  <c r="K15" i="1"/>
  <c r="K56" i="1"/>
  <c r="Q6" i="1"/>
  <c r="Q15" i="1"/>
  <c r="Q20" i="1"/>
  <c r="B60" i="1"/>
</calcChain>
</file>

<file path=xl/sharedStrings.xml><?xml version="1.0" encoding="utf-8"?>
<sst xmlns="http://schemas.openxmlformats.org/spreadsheetml/2006/main" count="198" uniqueCount="57">
  <si>
    <t>Barnstable</t>
  </si>
  <si>
    <t xml:space="preserve">Berkshire </t>
  </si>
  <si>
    <t>Bristol</t>
  </si>
  <si>
    <t>Dukes</t>
  </si>
  <si>
    <t>Essex</t>
  </si>
  <si>
    <t>Franklin</t>
  </si>
  <si>
    <t>Hampden</t>
  </si>
  <si>
    <t>Middlesex</t>
  </si>
  <si>
    <t>Norfolk</t>
  </si>
  <si>
    <t>Plymouth</t>
  </si>
  <si>
    <t>Worcester</t>
  </si>
  <si>
    <t>Hampshire</t>
  </si>
  <si>
    <t>Suffolk HOC</t>
  </si>
  <si>
    <t>Suffolk Jail</t>
  </si>
  <si>
    <t>No</t>
  </si>
  <si>
    <t>Yes</t>
  </si>
  <si>
    <t>Cost of Implementation</t>
  </si>
  <si>
    <t>Out of Cell MH Meetings</t>
  </si>
  <si>
    <t>2 Hours of Out of Cell Time</t>
  </si>
  <si>
    <t># of Hours Needed to Comply</t>
  </si>
  <si>
    <t xml:space="preserve">Cost </t>
  </si>
  <si>
    <t>Cost</t>
  </si>
  <si>
    <t>Reporting Requirements</t>
  </si>
  <si>
    <t>Programming Requirements</t>
  </si>
  <si>
    <t>Hourly Rate</t>
  </si>
  <si>
    <t>Determine Drug Dependency</t>
  </si>
  <si>
    <t>72 Hour Letters to SMI/PC in RH</t>
  </si>
  <si>
    <t>Class Board (Programs)</t>
  </si>
  <si>
    <t>Class Board (Mental Health)</t>
  </si>
  <si>
    <t xml:space="preserve">72 Hour Class Boards for SMI, PC, LGTBQI in RH </t>
  </si>
  <si>
    <t>N/A</t>
  </si>
  <si>
    <t>Position</t>
  </si>
  <si>
    <t>Officer</t>
  </si>
  <si>
    <t>Caseworker</t>
  </si>
  <si>
    <t>Hourly Rate Information:</t>
  </si>
  <si>
    <t>Correction Officer</t>
  </si>
  <si>
    <t>Mental Health Clinician</t>
  </si>
  <si>
    <t>Average combination of FTE and Contracted Staff</t>
  </si>
  <si>
    <t>Data Research Analysis</t>
  </si>
  <si>
    <t>Norfolk Current FTE Position</t>
  </si>
  <si>
    <t>Licensed Social Worker</t>
  </si>
  <si>
    <t>Problematic</t>
  </si>
  <si>
    <t>Average of CO Max. with CBA increase as of FY19.  $66,113.82/2080</t>
  </si>
  <si>
    <t>Data Research</t>
  </si>
  <si>
    <t>License Social Worker</t>
  </si>
  <si>
    <t>Norfolk Current FTE Average</t>
  </si>
  <si>
    <t xml:space="preserve">Norfolk Current FTE LICSW </t>
  </si>
  <si>
    <t>Department Annual Cost</t>
  </si>
  <si>
    <t xml:space="preserve">TOTAL ANNUAL COST </t>
  </si>
  <si>
    <t xml:space="preserve">Hrs to Have All Meetings Out of Cell </t>
  </si>
  <si>
    <t xml:space="preserve">Not Required </t>
  </si>
  <si>
    <t>DRAFT FOR JAN 7 Meeting</t>
  </si>
  <si>
    <t xml:space="preserve">DRAFT ONLY </t>
  </si>
  <si>
    <t>Restrictive Housing Programming Chairs</t>
  </si>
  <si>
    <t>MH Screening for Restrictive Housing</t>
  </si>
  <si>
    <t>Cost of Chairs</t>
  </si>
  <si>
    <t>Weekly On Duty On Call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</si>
</sst>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33E48"/>
      <name val="National2"/>
    </font>
    <font>
      <b/>
      <sz val="11"/>
      <color rgb="FF333E48"/>
      <name val="Arial"/>
      <family val="2"/>
    </font>
    <font>
      <b/>
      <sz val="10"/>
      <color rgb="FF333E48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333E48"/>
      <name val="National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6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0" borderId="0" xfId="1" applyFont="1"/>
    <xf numFmtId="165" fontId="0" fillId="0" borderId="0" xfId="0" applyNumberFormat="1"/>
    <xf numFmtId="165" fontId="2" fillId="0" borderId="1" xfId="1" applyFont="1" applyBorder="1" applyAlignment="1">
      <alignment horizontal="left" vertical="center" wrapText="1"/>
    </xf>
    <xf numFmtId="165" fontId="0" fillId="0" borderId="1" xfId="1" applyFont="1" applyBorder="1" applyAlignment="1">
      <alignment horizontal="center"/>
    </xf>
    <xf numFmtId="165" fontId="2" fillId="2" borderId="1" xfId="1" applyFont="1" applyFill="1" applyBorder="1" applyAlignment="1">
      <alignment horizontal="left" vertical="center" wrapText="1"/>
    </xf>
    <xf numFmtId="165" fontId="0" fillId="2" borderId="1" xfId="1" applyFont="1" applyFill="1" applyBorder="1" applyAlignment="1">
      <alignment horizontal="center"/>
    </xf>
    <xf numFmtId="165" fontId="3" fillId="0" borderId="1" xfId="1" applyFont="1" applyBorder="1" applyAlignment="1">
      <alignment wrapText="1"/>
    </xf>
    <xf numFmtId="165" fontId="3" fillId="2" borderId="1" xfId="1" applyFont="1" applyFill="1" applyBorder="1" applyAlignment="1">
      <alignment wrapText="1"/>
    </xf>
    <xf numFmtId="165" fontId="0" fillId="2" borderId="1" xfId="1" applyFont="1" applyFill="1" applyBorder="1"/>
    <xf numFmtId="165" fontId="3" fillId="0" borderId="1" xfId="1" applyFont="1" applyFill="1" applyBorder="1" applyAlignment="1">
      <alignment wrapText="1"/>
    </xf>
    <xf numFmtId="165" fontId="0" fillId="0" borderId="1" xfId="1" applyFont="1" applyFill="1" applyBorder="1"/>
    <xf numFmtId="0" fontId="0" fillId="0" borderId="0" xfId="0" applyFill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Fill="1" applyBorder="1" applyAlignment="1">
      <alignment horizontal="center"/>
    </xf>
    <xf numFmtId="0" fontId="0" fillId="0" borderId="4" xfId="0" applyBorder="1"/>
    <xf numFmtId="0" fontId="0" fillId="0" borderId="3" xfId="0" applyBorder="1"/>
    <xf numFmtId="165" fontId="0" fillId="0" borderId="0" xfId="1" applyFont="1" applyBorder="1"/>
    <xf numFmtId="0" fontId="1" fillId="0" borderId="0" xfId="0" applyFont="1"/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0" borderId="0" xfId="0" applyFont="1" applyFill="1"/>
    <xf numFmtId="0" fontId="2" fillId="3" borderId="1" xfId="0" applyFont="1" applyFill="1" applyBorder="1" applyAlignment="1">
      <alignment horizontal="left" vertical="center" wrapText="1"/>
    </xf>
    <xf numFmtId="165" fontId="0" fillId="0" borderId="0" xfId="0" applyNumberFormat="1" applyBorder="1"/>
    <xf numFmtId="0" fontId="1" fillId="2" borderId="1" xfId="0" applyFont="1" applyFill="1" applyBorder="1"/>
    <xf numFmtId="165" fontId="0" fillId="2" borderId="1" xfId="0" applyNumberFormat="1" applyFill="1" applyBorder="1"/>
    <xf numFmtId="0" fontId="1" fillId="0" borderId="0" xfId="0" applyFont="1" applyFill="1" applyBorder="1"/>
    <xf numFmtId="165" fontId="0" fillId="0" borderId="0" xfId="0" applyNumberFormat="1" applyFill="1" applyBorder="1"/>
    <xf numFmtId="165" fontId="0" fillId="0" borderId="0" xfId="0" applyNumberFormat="1" applyFill="1"/>
    <xf numFmtId="0" fontId="0" fillId="0" borderId="1" xfId="0" applyFill="1" applyBorder="1"/>
    <xf numFmtId="165" fontId="0" fillId="0" borderId="1" xfId="1" applyFont="1" applyBorder="1"/>
    <xf numFmtId="0" fontId="5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165" fontId="1" fillId="0" borderId="0" xfId="0" applyNumberFormat="1" applyFont="1"/>
    <xf numFmtId="0" fontId="0" fillId="0" borderId="1" xfId="0" applyBorder="1" applyAlignment="1">
      <alignment vertical="center"/>
    </xf>
    <xf numFmtId="165" fontId="2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/>
    </xf>
    <xf numFmtId="165" fontId="1" fillId="0" borderId="0" xfId="1" applyFont="1"/>
    <xf numFmtId="164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69"/>
  <sheetViews>
    <sheetView tabSelected="1" workbookViewId="0">
      <selection activeCell="B9" sqref="B9"/>
    </sheetView>
  </sheetViews>
  <sheetFormatPr baseColWidth="10" defaultColWidth="8.83203125" defaultRowHeight="14" x14ac:dyDescent="0"/>
  <cols>
    <col min="1" max="1" width="40" customWidth="1"/>
    <col min="2" max="2" width="14.5" customWidth="1"/>
    <col min="3" max="15" width="14.33203125" customWidth="1"/>
    <col min="16" max="16" width="1.6640625" customWidth="1"/>
    <col min="17" max="17" width="22" style="28" customWidth="1"/>
    <col min="18" max="18" width="21.6640625" customWidth="1"/>
  </cols>
  <sheetData>
    <row r="1" spans="1:19" ht="18">
      <c r="A1" s="41" t="s">
        <v>16</v>
      </c>
    </row>
    <row r="2" spans="1:19">
      <c r="A2" s="2" t="s">
        <v>51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11</v>
      </c>
      <c r="J2" s="2" t="s">
        <v>7</v>
      </c>
      <c r="K2" s="2" t="s">
        <v>8</v>
      </c>
      <c r="L2" s="2" t="s">
        <v>9</v>
      </c>
      <c r="M2" s="2" t="s">
        <v>13</v>
      </c>
      <c r="N2" s="2" t="s">
        <v>12</v>
      </c>
      <c r="O2" s="2" t="s">
        <v>10</v>
      </c>
    </row>
    <row r="3" spans="1:19" ht="15">
      <c r="A3" s="32" t="s">
        <v>17</v>
      </c>
      <c r="B3" s="6">
        <v>0.25</v>
      </c>
      <c r="C3" s="6">
        <v>0.8</v>
      </c>
      <c r="D3" s="6">
        <v>0.01</v>
      </c>
      <c r="E3" s="6">
        <v>0.05</v>
      </c>
      <c r="F3" s="5"/>
      <c r="G3" s="6">
        <v>0.98</v>
      </c>
      <c r="H3" s="6">
        <v>1</v>
      </c>
      <c r="I3" s="6">
        <v>0.75</v>
      </c>
      <c r="J3" s="6">
        <v>0.25</v>
      </c>
      <c r="K3" s="6">
        <v>0.1</v>
      </c>
      <c r="L3" s="6">
        <v>0.25</v>
      </c>
      <c r="M3" s="6">
        <v>0</v>
      </c>
      <c r="N3" s="6">
        <v>0.7</v>
      </c>
      <c r="O3" s="6">
        <v>1</v>
      </c>
      <c r="Q3" s="29" t="s">
        <v>36</v>
      </c>
    </row>
    <row r="4" spans="1:19" ht="17.25" customHeight="1">
      <c r="A4" s="42" t="s">
        <v>49</v>
      </c>
      <c r="B4" s="5">
        <v>40</v>
      </c>
      <c r="C4" s="5">
        <v>24</v>
      </c>
      <c r="D4" s="5">
        <v>20</v>
      </c>
      <c r="E4" s="5">
        <v>1</v>
      </c>
      <c r="F4" s="5"/>
      <c r="G4" s="5">
        <v>0</v>
      </c>
      <c r="H4" s="5">
        <v>0</v>
      </c>
      <c r="I4" s="5">
        <v>40</v>
      </c>
      <c r="J4" s="5">
        <v>40</v>
      </c>
      <c r="K4" s="5">
        <v>40</v>
      </c>
      <c r="L4" s="5">
        <v>40</v>
      </c>
      <c r="M4" s="22" t="s">
        <v>41</v>
      </c>
      <c r="N4" s="5">
        <v>0</v>
      </c>
      <c r="O4" s="5">
        <v>0</v>
      </c>
      <c r="S4" s="8"/>
    </row>
    <row r="5" spans="1:19" ht="15">
      <c r="A5" s="10" t="s">
        <v>24</v>
      </c>
      <c r="B5" s="11">
        <v>45.802333333333337</v>
      </c>
      <c r="C5" s="11">
        <v>45.802333333333337</v>
      </c>
      <c r="D5" s="11">
        <v>45.802333333333337</v>
      </c>
      <c r="E5" s="11">
        <v>45.802333333333337</v>
      </c>
      <c r="F5" s="11">
        <v>45.802333333333337</v>
      </c>
      <c r="G5" s="11">
        <v>45.802333333333337</v>
      </c>
      <c r="H5" s="11">
        <v>45.802333333333337</v>
      </c>
      <c r="I5" s="11">
        <v>45.802333333333337</v>
      </c>
      <c r="J5" s="11">
        <v>45.802333333333337</v>
      </c>
      <c r="K5" s="11">
        <v>45.802333333333337</v>
      </c>
      <c r="L5" s="11">
        <v>45.802333333333337</v>
      </c>
      <c r="M5" s="11">
        <v>45.802333333333337</v>
      </c>
      <c r="N5" s="11">
        <v>45.802333333333337</v>
      </c>
      <c r="O5" s="11">
        <v>45.802333333333337</v>
      </c>
      <c r="Q5" s="28" t="s">
        <v>50</v>
      </c>
      <c r="S5" s="27"/>
    </row>
    <row r="6" spans="1:19" ht="15">
      <c r="A6" s="12" t="s">
        <v>20</v>
      </c>
      <c r="B6" s="13">
        <f>B5*B4*52</f>
        <v>95268.853333333347</v>
      </c>
      <c r="C6" s="13">
        <f>C5*C4*52</f>
        <v>57161.312000000005</v>
      </c>
      <c r="D6" s="13">
        <f>D5*D4*52</f>
        <v>47634.426666666674</v>
      </c>
      <c r="E6" s="13">
        <f>E5*E4*52</f>
        <v>2381.7213333333334</v>
      </c>
      <c r="F6" s="13">
        <f>F5*F4*52</f>
        <v>0</v>
      </c>
      <c r="G6" s="13">
        <f t="shared" ref="G6:O6" si="0">G5*G4</f>
        <v>0</v>
      </c>
      <c r="H6" s="13">
        <f>H5*H4*52</f>
        <v>0</v>
      </c>
      <c r="I6" s="13">
        <f>I5*I4*52</f>
        <v>95268.853333333347</v>
      </c>
      <c r="J6" s="13">
        <f>J5*J4*52</f>
        <v>95268.853333333347</v>
      </c>
      <c r="K6" s="13">
        <f>K5*K4*52</f>
        <v>95268.853333333347</v>
      </c>
      <c r="L6" s="13">
        <f>L5*L4*52</f>
        <v>95268.853333333347</v>
      </c>
      <c r="M6" s="13">
        <v>0</v>
      </c>
      <c r="N6" s="13">
        <f t="shared" si="0"/>
        <v>0</v>
      </c>
      <c r="O6" s="13">
        <f t="shared" si="0"/>
        <v>0</v>
      </c>
      <c r="Q6" s="43">
        <f>SUM(B6:P6)</f>
        <v>583521.72666666668</v>
      </c>
      <c r="S6" s="9"/>
    </row>
    <row r="7" spans="1:19" ht="9.75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S7" s="9"/>
    </row>
    <row r="8" spans="1:19" ht="15" customHeight="1">
      <c r="A8" s="32" t="s">
        <v>54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Q8" s="47"/>
    </row>
    <row r="9" spans="1:19" ht="15">
      <c r="A9" s="45" t="s">
        <v>56</v>
      </c>
      <c r="B9" s="49">
        <v>200</v>
      </c>
      <c r="C9" s="49">
        <v>200</v>
      </c>
      <c r="D9" s="49">
        <v>200</v>
      </c>
      <c r="E9" s="49">
        <v>200</v>
      </c>
      <c r="F9" s="49">
        <v>200</v>
      </c>
      <c r="G9" s="49">
        <v>200</v>
      </c>
      <c r="H9" s="49">
        <v>200</v>
      </c>
      <c r="I9" s="49">
        <v>200</v>
      </c>
      <c r="J9" s="49">
        <v>200</v>
      </c>
      <c r="K9" s="49">
        <v>200</v>
      </c>
      <c r="L9" s="49">
        <v>200</v>
      </c>
      <c r="M9" s="49">
        <v>200</v>
      </c>
      <c r="N9" s="49">
        <v>200</v>
      </c>
      <c r="O9" s="49">
        <v>200</v>
      </c>
      <c r="Q9" s="47"/>
    </row>
    <row r="10" spans="1:19" ht="15">
      <c r="A10" s="12" t="s">
        <v>21</v>
      </c>
      <c r="B10" s="16">
        <v>10400</v>
      </c>
      <c r="C10" s="16">
        <v>10400</v>
      </c>
      <c r="D10" s="16">
        <v>10400</v>
      </c>
      <c r="E10" s="16">
        <v>10400</v>
      </c>
      <c r="F10" s="16">
        <v>10400</v>
      </c>
      <c r="G10" s="16">
        <v>10400</v>
      </c>
      <c r="H10" s="16">
        <v>10400</v>
      </c>
      <c r="I10" s="16">
        <v>10400</v>
      </c>
      <c r="J10" s="16">
        <v>10400</v>
      </c>
      <c r="K10" s="16">
        <v>10400</v>
      </c>
      <c r="L10" s="16">
        <v>10400</v>
      </c>
      <c r="M10" s="16">
        <v>10400</v>
      </c>
      <c r="N10" s="16">
        <v>10400</v>
      </c>
      <c r="O10" s="16">
        <v>10400</v>
      </c>
      <c r="Q10" s="43">
        <f>SUM(B10:P10)</f>
        <v>145600</v>
      </c>
    </row>
    <row r="11" spans="1:19" ht="9.75" customHeight="1">
      <c r="A11" s="3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9">
      <c r="A12" s="20" t="s">
        <v>18</v>
      </c>
      <c r="B12" s="5" t="s">
        <v>14</v>
      </c>
      <c r="C12" s="5" t="s">
        <v>14</v>
      </c>
      <c r="D12" s="5" t="s">
        <v>14</v>
      </c>
      <c r="E12" s="5" t="s">
        <v>14</v>
      </c>
      <c r="F12" s="5"/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14</v>
      </c>
      <c r="L12" s="5" t="s">
        <v>14</v>
      </c>
      <c r="M12" s="5" t="s">
        <v>14</v>
      </c>
      <c r="N12" s="5" t="s">
        <v>14</v>
      </c>
      <c r="O12" s="5" t="s">
        <v>14</v>
      </c>
      <c r="Q12" s="29" t="s">
        <v>32</v>
      </c>
    </row>
    <row r="13" spans="1:19" ht="17.25" customHeight="1">
      <c r="A13" s="4" t="s">
        <v>19</v>
      </c>
      <c r="B13" s="5">
        <v>160</v>
      </c>
      <c r="C13" s="5">
        <v>240</v>
      </c>
      <c r="D13" s="5">
        <v>240</v>
      </c>
      <c r="E13" s="5">
        <v>40</v>
      </c>
      <c r="F13" s="22" t="s">
        <v>41</v>
      </c>
      <c r="G13" s="22">
        <v>40</v>
      </c>
      <c r="H13" s="5">
        <v>360</v>
      </c>
      <c r="I13" s="5">
        <v>160</v>
      </c>
      <c r="J13" s="5">
        <v>432</v>
      </c>
      <c r="K13" s="5">
        <v>0</v>
      </c>
      <c r="L13" s="5">
        <v>120</v>
      </c>
      <c r="M13" s="22" t="s">
        <v>41</v>
      </c>
      <c r="N13" s="5">
        <v>200</v>
      </c>
      <c r="O13" s="5">
        <v>120</v>
      </c>
    </row>
    <row r="14" spans="1:19">
      <c r="A14" s="14" t="s">
        <v>24</v>
      </c>
      <c r="B14" s="11">
        <f>B65</f>
        <v>31.79</v>
      </c>
      <c r="C14" s="11">
        <v>31.79</v>
      </c>
      <c r="D14" s="11">
        <v>31.79</v>
      </c>
      <c r="E14" s="11">
        <v>31.79</v>
      </c>
      <c r="F14" s="11">
        <v>31.79</v>
      </c>
      <c r="G14" s="11">
        <v>31.79</v>
      </c>
      <c r="H14" s="11">
        <v>31.79</v>
      </c>
      <c r="I14" s="11">
        <v>31.79</v>
      </c>
      <c r="J14" s="11">
        <v>31.79</v>
      </c>
      <c r="K14" s="11">
        <v>31.79</v>
      </c>
      <c r="L14" s="11">
        <v>31.79</v>
      </c>
      <c r="M14" s="11">
        <v>31.79</v>
      </c>
      <c r="N14" s="11">
        <v>31.79</v>
      </c>
      <c r="O14" s="11">
        <v>31.79</v>
      </c>
    </row>
    <row r="15" spans="1:19">
      <c r="A15" s="15" t="s">
        <v>21</v>
      </c>
      <c r="B15" s="13">
        <f>B14*B13*52</f>
        <v>264492.79999999999</v>
      </c>
      <c r="C15" s="13">
        <f>C14*C13*52</f>
        <v>396739.19999999995</v>
      </c>
      <c r="D15" s="13">
        <f>D14*D13*52</f>
        <v>396739.19999999995</v>
      </c>
      <c r="E15" s="13">
        <f>E14*E13*52</f>
        <v>66123.199999999997</v>
      </c>
      <c r="F15" s="13">
        <v>0</v>
      </c>
      <c r="G15" s="13">
        <f>G14*G13*52</f>
        <v>66123.199999999997</v>
      </c>
      <c r="H15" s="13">
        <f>H14*H13*52</f>
        <v>595108.79999999993</v>
      </c>
      <c r="I15" s="13">
        <f>I14*I13*52</f>
        <v>264492.79999999999</v>
      </c>
      <c r="J15" s="13">
        <f>J14*J13*52</f>
        <v>714130.55999999994</v>
      </c>
      <c r="K15" s="13">
        <f t="shared" ref="K15" si="1">K14*K13</f>
        <v>0</v>
      </c>
      <c r="L15" s="13">
        <f>L14*L13*52</f>
        <v>198369.59999999998</v>
      </c>
      <c r="M15" s="13">
        <v>0</v>
      </c>
      <c r="N15" s="13">
        <f>N14*N13*52</f>
        <v>330616</v>
      </c>
      <c r="O15" s="13">
        <f>O14*O13*52</f>
        <v>198369.59999999998</v>
      </c>
      <c r="Q15" s="43">
        <f>SUM(B15:P15)</f>
        <v>3491304.96</v>
      </c>
    </row>
    <row r="16" spans="1:19" ht="9.75" customHeight="1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8">
      <c r="A17" s="20" t="s">
        <v>22</v>
      </c>
      <c r="B17" s="5" t="s">
        <v>14</v>
      </c>
      <c r="C17" s="5" t="s">
        <v>15</v>
      </c>
      <c r="D17" s="5" t="s">
        <v>14</v>
      </c>
      <c r="E17" s="5" t="s">
        <v>15</v>
      </c>
      <c r="F17" s="5" t="s">
        <v>15</v>
      </c>
      <c r="G17" s="5" t="s">
        <v>15</v>
      </c>
      <c r="H17" s="5" t="s">
        <v>14</v>
      </c>
      <c r="I17" s="5" t="s">
        <v>14</v>
      </c>
      <c r="J17" s="5" t="s">
        <v>14</v>
      </c>
      <c r="K17" s="5" t="s">
        <v>14</v>
      </c>
      <c r="L17" s="5" t="s">
        <v>14</v>
      </c>
      <c r="M17" s="5" t="s">
        <v>14</v>
      </c>
      <c r="N17" s="5" t="s">
        <v>14</v>
      </c>
      <c r="O17" s="5" t="s">
        <v>15</v>
      </c>
      <c r="Q17" s="30" t="s">
        <v>43</v>
      </c>
    </row>
    <row r="18" spans="1:18" ht="17.25" customHeight="1">
      <c r="A18" s="4" t="s">
        <v>19</v>
      </c>
      <c r="B18" s="5">
        <v>48</v>
      </c>
      <c r="C18" s="5">
        <v>0</v>
      </c>
      <c r="D18" s="5">
        <v>285</v>
      </c>
      <c r="E18" s="5">
        <v>0</v>
      </c>
      <c r="F18" s="5">
        <v>0</v>
      </c>
      <c r="G18" s="5">
        <v>0</v>
      </c>
      <c r="H18" s="5">
        <v>70</v>
      </c>
      <c r="I18" s="5">
        <v>60</v>
      </c>
      <c r="J18" s="5">
        <v>480</v>
      </c>
      <c r="K18" s="5">
        <v>100</v>
      </c>
      <c r="L18" s="5">
        <v>40</v>
      </c>
      <c r="M18" s="5">
        <v>80</v>
      </c>
      <c r="N18" s="5">
        <v>200</v>
      </c>
      <c r="O18" s="5">
        <v>0</v>
      </c>
    </row>
    <row r="19" spans="1:18">
      <c r="A19" s="14" t="s">
        <v>24</v>
      </c>
      <c r="B19" s="11">
        <v>28.26</v>
      </c>
      <c r="C19" s="11">
        <v>28.26</v>
      </c>
      <c r="D19" s="11">
        <v>28.26</v>
      </c>
      <c r="E19" s="11">
        <v>28.26</v>
      </c>
      <c r="F19" s="11">
        <v>28.26</v>
      </c>
      <c r="G19" s="11">
        <v>28.26</v>
      </c>
      <c r="H19" s="11">
        <v>28.26</v>
      </c>
      <c r="I19" s="11">
        <v>28.26</v>
      </c>
      <c r="J19" s="11">
        <v>28.26</v>
      </c>
      <c r="K19" s="11">
        <v>28.26</v>
      </c>
      <c r="L19" s="11">
        <v>28.26</v>
      </c>
      <c r="M19" s="11">
        <v>28.26</v>
      </c>
      <c r="N19" s="11">
        <v>28.26</v>
      </c>
      <c r="O19" s="11">
        <v>28.26</v>
      </c>
    </row>
    <row r="20" spans="1:18">
      <c r="A20" s="15" t="s">
        <v>21</v>
      </c>
      <c r="B20" s="13">
        <f t="shared" ref="B20:G20" si="2">B19*B18*52</f>
        <v>70536.960000000006</v>
      </c>
      <c r="C20" s="13">
        <f t="shared" si="2"/>
        <v>0</v>
      </c>
      <c r="D20" s="13">
        <f t="shared" si="2"/>
        <v>418813.2</v>
      </c>
      <c r="E20" s="13">
        <f t="shared" si="2"/>
        <v>0</v>
      </c>
      <c r="F20" s="13">
        <f t="shared" si="2"/>
        <v>0</v>
      </c>
      <c r="G20" s="13">
        <f t="shared" si="2"/>
        <v>0</v>
      </c>
      <c r="H20" s="13">
        <f t="shared" ref="H20:N20" si="3">H19*H18*52</f>
        <v>102866.40000000001</v>
      </c>
      <c r="I20" s="13">
        <f t="shared" si="3"/>
        <v>88171.200000000012</v>
      </c>
      <c r="J20" s="13">
        <f t="shared" si="3"/>
        <v>705369.60000000009</v>
      </c>
      <c r="K20" s="13">
        <f t="shared" si="3"/>
        <v>146952</v>
      </c>
      <c r="L20" s="13">
        <f t="shared" si="3"/>
        <v>58780.800000000003</v>
      </c>
      <c r="M20" s="13">
        <f t="shared" si="3"/>
        <v>117561.60000000001</v>
      </c>
      <c r="N20" s="13">
        <f t="shared" si="3"/>
        <v>293904</v>
      </c>
      <c r="O20" s="13">
        <f>O19*O18*52</f>
        <v>0</v>
      </c>
      <c r="Q20" s="43">
        <f>SUM(B20:P20)</f>
        <v>2002955.7600000002</v>
      </c>
    </row>
    <row r="21" spans="1:18" ht="9.75" customHeight="1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8">
      <c r="A22" s="20" t="s">
        <v>23</v>
      </c>
      <c r="B22" s="5" t="s">
        <v>14</v>
      </c>
      <c r="C22" s="5" t="s">
        <v>15</v>
      </c>
      <c r="D22" s="5" t="s">
        <v>14</v>
      </c>
      <c r="E22" s="5" t="s">
        <v>14</v>
      </c>
      <c r="F22" s="5" t="s">
        <v>15</v>
      </c>
      <c r="G22" s="5" t="s">
        <v>15</v>
      </c>
      <c r="H22" s="5" t="s">
        <v>15</v>
      </c>
      <c r="I22" s="5" t="s">
        <v>14</v>
      </c>
      <c r="J22" s="5" t="s">
        <v>14</v>
      </c>
      <c r="K22" s="5" t="s">
        <v>15</v>
      </c>
      <c r="L22" s="5" t="s">
        <v>15</v>
      </c>
      <c r="M22" s="5" t="s">
        <v>14</v>
      </c>
      <c r="N22" s="5" t="s">
        <v>14</v>
      </c>
      <c r="O22" s="5" t="s">
        <v>14</v>
      </c>
      <c r="Q22" s="29" t="s">
        <v>33</v>
      </c>
      <c r="R22" s="19"/>
    </row>
    <row r="23" spans="1:18" ht="17.25" customHeight="1">
      <c r="A23" s="4" t="s">
        <v>19</v>
      </c>
      <c r="B23" s="5">
        <v>24</v>
      </c>
      <c r="C23" s="5">
        <v>0</v>
      </c>
      <c r="D23" s="5">
        <v>55</v>
      </c>
      <c r="E23" s="5">
        <v>8</v>
      </c>
      <c r="F23" s="5">
        <v>0</v>
      </c>
      <c r="G23" s="5">
        <v>0</v>
      </c>
      <c r="H23" s="5">
        <v>80</v>
      </c>
      <c r="I23" s="5">
        <v>100</v>
      </c>
      <c r="J23" s="5">
        <v>52</v>
      </c>
      <c r="K23" s="5">
        <v>0</v>
      </c>
      <c r="L23" s="5">
        <v>0</v>
      </c>
      <c r="M23" s="5">
        <v>0</v>
      </c>
      <c r="N23" s="5">
        <v>120</v>
      </c>
      <c r="O23" s="5">
        <v>120</v>
      </c>
    </row>
    <row r="24" spans="1:18" s="19" customFormat="1">
      <c r="A24" s="17" t="s">
        <v>24</v>
      </c>
      <c r="B24" s="18">
        <f>B69</f>
        <v>35.5</v>
      </c>
      <c r="C24" s="18">
        <v>35.5</v>
      </c>
      <c r="D24" s="18">
        <v>35.5</v>
      </c>
      <c r="E24" s="18">
        <v>35.5</v>
      </c>
      <c r="F24" s="18">
        <v>35.5</v>
      </c>
      <c r="G24" s="18">
        <v>35.5</v>
      </c>
      <c r="H24" s="18">
        <v>35.5</v>
      </c>
      <c r="I24" s="18">
        <v>35.5</v>
      </c>
      <c r="J24" s="18">
        <v>35.5</v>
      </c>
      <c r="K24" s="18">
        <v>35.5</v>
      </c>
      <c r="L24" s="18">
        <v>35.5</v>
      </c>
      <c r="M24" s="18">
        <v>35.5</v>
      </c>
      <c r="N24" s="18">
        <v>35.5</v>
      </c>
      <c r="O24" s="18">
        <v>35.5</v>
      </c>
      <c r="Q24" s="31"/>
    </row>
    <row r="25" spans="1:18">
      <c r="A25" s="15" t="s">
        <v>21</v>
      </c>
      <c r="B25" s="13">
        <f>B24*B23*52</f>
        <v>44304</v>
      </c>
      <c r="C25" s="16">
        <f>C23*C24*52</f>
        <v>0</v>
      </c>
      <c r="D25" s="13">
        <f>D24*D23*52</f>
        <v>101530</v>
      </c>
      <c r="E25" s="13">
        <f>E24*E23*52</f>
        <v>14768</v>
      </c>
      <c r="F25" s="16">
        <f>F23*F24*52</f>
        <v>0</v>
      </c>
      <c r="G25" s="16">
        <f>G23*G24*52</f>
        <v>0</v>
      </c>
      <c r="H25" s="16">
        <f>H23*H24*52</f>
        <v>147680</v>
      </c>
      <c r="I25" s="13">
        <f>I24*I23*52</f>
        <v>184600</v>
      </c>
      <c r="J25" s="13">
        <f>J24*J23*52</f>
        <v>95992</v>
      </c>
      <c r="K25" s="16">
        <f>K23*K24*52</f>
        <v>0</v>
      </c>
      <c r="L25" s="16">
        <f>L23*L24*52</f>
        <v>0</v>
      </c>
      <c r="M25" s="16">
        <f>M23*M24*52</f>
        <v>0</v>
      </c>
      <c r="N25" s="13">
        <f>N24*N23*52</f>
        <v>221520</v>
      </c>
      <c r="O25" s="13">
        <f>O24*O23*52</f>
        <v>221520</v>
      </c>
      <c r="Q25" s="43">
        <f>SUM(B25:P25)</f>
        <v>1031914</v>
      </c>
    </row>
    <row r="26" spans="1:18" ht="9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8" ht="15" customHeight="1">
      <c r="A27" s="20" t="s">
        <v>25</v>
      </c>
      <c r="B27" s="5" t="s">
        <v>15</v>
      </c>
      <c r="C27" s="5" t="s">
        <v>15</v>
      </c>
      <c r="D27" s="5" t="s">
        <v>14</v>
      </c>
      <c r="E27" s="5" t="s">
        <v>15</v>
      </c>
      <c r="F27" s="5" t="s">
        <v>15</v>
      </c>
      <c r="G27" s="5" t="s">
        <v>15</v>
      </c>
      <c r="H27" s="5" t="s">
        <v>15</v>
      </c>
      <c r="I27" s="5" t="s">
        <v>14</v>
      </c>
      <c r="J27" s="5" t="s">
        <v>14</v>
      </c>
      <c r="K27" s="5" t="s">
        <v>15</v>
      </c>
      <c r="L27" s="5" t="s">
        <v>15</v>
      </c>
      <c r="M27" s="5" t="s">
        <v>15</v>
      </c>
      <c r="N27" s="5" t="s">
        <v>14</v>
      </c>
      <c r="O27" s="5" t="s">
        <v>15</v>
      </c>
      <c r="Q27" s="29" t="s">
        <v>44</v>
      </c>
      <c r="R27" s="19"/>
    </row>
    <row r="28" spans="1:18" ht="17.25" customHeight="1">
      <c r="A28" s="4" t="s">
        <v>19</v>
      </c>
      <c r="B28" s="5">
        <v>0</v>
      </c>
      <c r="C28" s="5">
        <v>0</v>
      </c>
      <c r="D28" s="5">
        <v>40</v>
      </c>
      <c r="E28" s="5">
        <v>0</v>
      </c>
      <c r="F28" s="5">
        <v>0</v>
      </c>
      <c r="G28" s="5">
        <v>0</v>
      </c>
      <c r="H28" s="5">
        <v>0</v>
      </c>
      <c r="I28" s="5">
        <v>40</v>
      </c>
      <c r="J28" s="5">
        <v>160</v>
      </c>
      <c r="K28" s="5">
        <v>0</v>
      </c>
      <c r="L28" s="5">
        <v>0</v>
      </c>
      <c r="M28" s="5">
        <v>0</v>
      </c>
      <c r="N28" s="5">
        <v>120</v>
      </c>
      <c r="O28" s="5">
        <v>0</v>
      </c>
    </row>
    <row r="29" spans="1:18" s="19" customFormat="1">
      <c r="A29" s="17" t="s">
        <v>24</v>
      </c>
      <c r="B29" s="18">
        <f>B68</f>
        <v>36.729999999999997</v>
      </c>
      <c r="C29" s="18">
        <v>36.729999999999997</v>
      </c>
      <c r="D29" s="18">
        <v>36.729999999999997</v>
      </c>
      <c r="E29" s="18">
        <v>36.729999999999997</v>
      </c>
      <c r="F29" s="18">
        <v>36.729999999999997</v>
      </c>
      <c r="G29" s="18">
        <v>36.729999999999997</v>
      </c>
      <c r="H29" s="18">
        <v>36.729999999999997</v>
      </c>
      <c r="I29" s="18">
        <v>36.729999999999997</v>
      </c>
      <c r="J29" s="18">
        <v>36.729999999999997</v>
      </c>
      <c r="K29" s="18">
        <v>36.729999999999997</v>
      </c>
      <c r="L29" s="18">
        <v>36.729999999999997</v>
      </c>
      <c r="M29" s="18">
        <v>36.729999999999997</v>
      </c>
      <c r="N29" s="18">
        <v>36.729999999999997</v>
      </c>
      <c r="O29" s="18">
        <v>36.729999999999997</v>
      </c>
      <c r="Q29" s="31"/>
    </row>
    <row r="30" spans="1:18">
      <c r="A30" s="15" t="s">
        <v>21</v>
      </c>
      <c r="B30" s="16">
        <f t="shared" ref="B30:O30" si="4">B29*B28*52</f>
        <v>0</v>
      </c>
      <c r="C30" s="16">
        <f t="shared" si="4"/>
        <v>0</v>
      </c>
      <c r="D30" s="13">
        <f t="shared" si="4"/>
        <v>76398.399999999994</v>
      </c>
      <c r="E30" s="16">
        <f t="shared" si="4"/>
        <v>0</v>
      </c>
      <c r="F30" s="16">
        <f t="shared" si="4"/>
        <v>0</v>
      </c>
      <c r="G30" s="16">
        <f t="shared" si="4"/>
        <v>0</v>
      </c>
      <c r="H30" s="16">
        <f t="shared" si="4"/>
        <v>0</v>
      </c>
      <c r="I30" s="13">
        <f t="shared" si="4"/>
        <v>76398.399999999994</v>
      </c>
      <c r="J30" s="13">
        <f t="shared" si="4"/>
        <v>305593.59999999998</v>
      </c>
      <c r="K30" s="16">
        <f t="shared" si="4"/>
        <v>0</v>
      </c>
      <c r="L30" s="16">
        <f t="shared" si="4"/>
        <v>0</v>
      </c>
      <c r="M30" s="16">
        <f t="shared" si="4"/>
        <v>0</v>
      </c>
      <c r="N30" s="13">
        <f t="shared" si="4"/>
        <v>229195.19999999998</v>
      </c>
      <c r="O30" s="16">
        <f t="shared" si="4"/>
        <v>0</v>
      </c>
      <c r="Q30" s="43">
        <f>SUM(B30:P30)</f>
        <v>687585.6</v>
      </c>
    </row>
    <row r="31" spans="1:18" ht="9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8">
      <c r="A32" s="20" t="s">
        <v>27</v>
      </c>
      <c r="B32" s="7" t="s">
        <v>14</v>
      </c>
      <c r="C32" s="7" t="s">
        <v>15</v>
      </c>
      <c r="D32" s="7" t="s">
        <v>14</v>
      </c>
      <c r="E32" s="7" t="s">
        <v>14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  <c r="K32" s="7" t="s">
        <v>15</v>
      </c>
      <c r="L32" s="7" t="s">
        <v>15</v>
      </c>
      <c r="M32" s="7" t="s">
        <v>15</v>
      </c>
      <c r="N32" s="7" t="s">
        <v>15</v>
      </c>
      <c r="O32" s="7" t="s">
        <v>15</v>
      </c>
      <c r="Q32" s="29" t="s">
        <v>33</v>
      </c>
      <c r="R32" s="19"/>
    </row>
    <row r="33" spans="1:18" ht="17.25" customHeight="1">
      <c r="A33" s="4" t="s">
        <v>19</v>
      </c>
      <c r="B33" s="7">
        <v>40</v>
      </c>
      <c r="C33" s="7">
        <v>0</v>
      </c>
      <c r="D33" s="7">
        <v>10</v>
      </c>
      <c r="E33" s="7">
        <v>2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5">
        <v>0</v>
      </c>
    </row>
    <row r="34" spans="1:18" s="19" customFormat="1">
      <c r="A34" s="17" t="s">
        <v>24</v>
      </c>
      <c r="B34" s="18">
        <f>B69</f>
        <v>35.5</v>
      </c>
      <c r="C34" s="18">
        <v>35.5</v>
      </c>
      <c r="D34" s="18">
        <v>35.5</v>
      </c>
      <c r="E34" s="18">
        <v>35.5</v>
      </c>
      <c r="F34" s="18">
        <v>35.5</v>
      </c>
      <c r="G34" s="18">
        <v>35.5</v>
      </c>
      <c r="H34" s="18">
        <v>35.5</v>
      </c>
      <c r="I34" s="18">
        <v>35.5</v>
      </c>
      <c r="J34" s="18">
        <v>35.5</v>
      </c>
      <c r="K34" s="18">
        <v>35.5</v>
      </c>
      <c r="L34" s="18">
        <v>35.5</v>
      </c>
      <c r="M34" s="18">
        <v>35.5</v>
      </c>
      <c r="N34" s="18">
        <v>35.5</v>
      </c>
      <c r="O34" s="18">
        <v>35.5</v>
      </c>
      <c r="Q34" s="31"/>
    </row>
    <row r="35" spans="1:18">
      <c r="A35" s="15" t="s">
        <v>21</v>
      </c>
      <c r="B35" s="13">
        <f t="shared" ref="B35:O35" si="5">B34*B33*52</f>
        <v>73840</v>
      </c>
      <c r="C35" s="16">
        <f t="shared" si="5"/>
        <v>0</v>
      </c>
      <c r="D35" s="13">
        <f t="shared" si="5"/>
        <v>18460</v>
      </c>
      <c r="E35" s="13">
        <f t="shared" si="5"/>
        <v>3692</v>
      </c>
      <c r="F35" s="16">
        <f t="shared" si="5"/>
        <v>0</v>
      </c>
      <c r="G35" s="16">
        <f t="shared" si="5"/>
        <v>0</v>
      </c>
      <c r="H35" s="16">
        <f t="shared" si="5"/>
        <v>0</v>
      </c>
      <c r="I35" s="16">
        <f t="shared" si="5"/>
        <v>0</v>
      </c>
      <c r="J35" s="16">
        <f t="shared" si="5"/>
        <v>0</v>
      </c>
      <c r="K35" s="16">
        <f t="shared" si="5"/>
        <v>0</v>
      </c>
      <c r="L35" s="16">
        <f t="shared" si="5"/>
        <v>0</v>
      </c>
      <c r="M35" s="16">
        <f t="shared" si="5"/>
        <v>0</v>
      </c>
      <c r="N35" s="16">
        <f t="shared" si="5"/>
        <v>0</v>
      </c>
      <c r="O35" s="16">
        <f t="shared" si="5"/>
        <v>0</v>
      </c>
      <c r="Q35" s="43">
        <f>SUM(B35:P35)</f>
        <v>95992</v>
      </c>
    </row>
    <row r="36" spans="1:18" ht="9.75" customHeight="1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8">
      <c r="A37" s="20" t="s">
        <v>28</v>
      </c>
      <c r="B37" s="5" t="s">
        <v>14</v>
      </c>
      <c r="C37" s="5" t="s">
        <v>15</v>
      </c>
      <c r="D37" s="5" t="s">
        <v>14</v>
      </c>
      <c r="E37" s="5" t="s">
        <v>15</v>
      </c>
      <c r="F37" s="5" t="s">
        <v>15</v>
      </c>
      <c r="G37" s="5" t="s">
        <v>15</v>
      </c>
      <c r="H37" s="5" t="s">
        <v>15</v>
      </c>
      <c r="I37" s="5" t="s">
        <v>15</v>
      </c>
      <c r="J37" s="5" t="s">
        <v>15</v>
      </c>
      <c r="K37" s="5" t="s">
        <v>15</v>
      </c>
      <c r="L37" s="5" t="s">
        <v>15</v>
      </c>
      <c r="M37" s="5" t="s">
        <v>15</v>
      </c>
      <c r="N37" s="5" t="s">
        <v>15</v>
      </c>
      <c r="O37" s="5" t="s">
        <v>15</v>
      </c>
      <c r="Q37" s="29" t="s">
        <v>36</v>
      </c>
      <c r="R37" s="19"/>
    </row>
    <row r="38" spans="1:18" ht="15.75" customHeight="1">
      <c r="A38" s="4" t="s">
        <v>19</v>
      </c>
      <c r="B38" s="5">
        <v>40</v>
      </c>
      <c r="C38" s="5">
        <v>0</v>
      </c>
      <c r="D38" s="5">
        <v>0</v>
      </c>
      <c r="E38" s="5">
        <v>2</v>
      </c>
      <c r="F38" s="5">
        <v>0</v>
      </c>
      <c r="G38" s="5">
        <v>0</v>
      </c>
      <c r="H38" s="5">
        <v>56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</row>
    <row r="39" spans="1:18" s="19" customFormat="1">
      <c r="A39" s="17" t="s">
        <v>24</v>
      </c>
      <c r="B39" s="18">
        <v>45.802333333333337</v>
      </c>
      <c r="C39" s="18">
        <v>45.802333333333337</v>
      </c>
      <c r="D39" s="18">
        <v>45.802333333333337</v>
      </c>
      <c r="E39" s="18">
        <v>45.802333333333337</v>
      </c>
      <c r="F39" s="18">
        <v>45.802333333333337</v>
      </c>
      <c r="G39" s="18">
        <v>45.802333333333337</v>
      </c>
      <c r="H39" s="18">
        <v>45.802333333333337</v>
      </c>
      <c r="I39" s="18">
        <v>45.802333333333337</v>
      </c>
      <c r="J39" s="18">
        <v>45.802333333333337</v>
      </c>
      <c r="K39" s="18">
        <v>45.802333333333337</v>
      </c>
      <c r="L39" s="18">
        <v>45.802333333333337</v>
      </c>
      <c r="M39" s="18">
        <v>45.802333333333337</v>
      </c>
      <c r="N39" s="18">
        <v>45.802333333333337</v>
      </c>
      <c r="O39" s="18">
        <v>45.8</v>
      </c>
      <c r="Q39" s="31"/>
    </row>
    <row r="40" spans="1:18">
      <c r="A40" s="15" t="s">
        <v>21</v>
      </c>
      <c r="B40" s="13">
        <f>B39*B38*52</f>
        <v>95268.853333333347</v>
      </c>
      <c r="C40" s="16">
        <f t="shared" ref="C40:D40" si="6">C39*C38</f>
        <v>0</v>
      </c>
      <c r="D40" s="16">
        <f t="shared" si="6"/>
        <v>0</v>
      </c>
      <c r="E40" s="13">
        <f t="shared" ref="E40:N40" si="7">E39*E38*52</f>
        <v>4763.4426666666668</v>
      </c>
      <c r="F40" s="16">
        <f t="shared" si="7"/>
        <v>0</v>
      </c>
      <c r="G40" s="16">
        <f t="shared" si="7"/>
        <v>0</v>
      </c>
      <c r="H40" s="16">
        <f t="shared" si="7"/>
        <v>133376.39466666669</v>
      </c>
      <c r="I40" s="16">
        <f t="shared" si="7"/>
        <v>0</v>
      </c>
      <c r="J40" s="16">
        <f t="shared" si="7"/>
        <v>0</v>
      </c>
      <c r="K40" s="16">
        <f t="shared" si="7"/>
        <v>0</v>
      </c>
      <c r="L40" s="16">
        <f t="shared" si="7"/>
        <v>0</v>
      </c>
      <c r="M40" s="16">
        <f t="shared" si="7"/>
        <v>0</v>
      </c>
      <c r="N40" s="16">
        <f t="shared" si="7"/>
        <v>0</v>
      </c>
      <c r="O40" s="16">
        <f>O38*O39*52</f>
        <v>0</v>
      </c>
      <c r="Q40" s="43">
        <f>SUM(B40:P40)</f>
        <v>233408.69066666672</v>
      </c>
    </row>
    <row r="41" spans="1:18" ht="9.75" customHeight="1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8">
      <c r="A42" s="21" t="s">
        <v>26</v>
      </c>
      <c r="B42" s="5" t="s">
        <v>14</v>
      </c>
      <c r="C42" s="5" t="s">
        <v>15</v>
      </c>
      <c r="D42" s="5" t="s">
        <v>14</v>
      </c>
      <c r="E42" s="5" t="s">
        <v>14</v>
      </c>
      <c r="F42" s="5" t="s">
        <v>15</v>
      </c>
      <c r="G42" s="5" t="s">
        <v>15</v>
      </c>
      <c r="H42" s="5" t="s">
        <v>14</v>
      </c>
      <c r="I42" s="5" t="s">
        <v>15</v>
      </c>
      <c r="J42" s="5" t="s">
        <v>14</v>
      </c>
      <c r="K42" s="5" t="s">
        <v>14</v>
      </c>
      <c r="L42" s="5" t="s">
        <v>14</v>
      </c>
      <c r="M42" s="5" t="s">
        <v>14</v>
      </c>
      <c r="N42" s="5" t="s">
        <v>30</v>
      </c>
      <c r="O42" s="5" t="s">
        <v>15</v>
      </c>
      <c r="Q42" s="21" t="s">
        <v>33</v>
      </c>
      <c r="R42" s="19"/>
    </row>
    <row r="43" spans="1:18" ht="15.75" customHeight="1">
      <c r="A43" s="4" t="s">
        <v>19</v>
      </c>
      <c r="B43" s="5">
        <v>40</v>
      </c>
      <c r="C43" s="5">
        <v>0</v>
      </c>
      <c r="D43" s="5">
        <v>20</v>
      </c>
      <c r="E43" s="5">
        <v>2</v>
      </c>
      <c r="F43" s="5">
        <v>0</v>
      </c>
      <c r="G43" s="5">
        <v>0</v>
      </c>
      <c r="H43" s="5">
        <v>8</v>
      </c>
      <c r="I43" s="5">
        <v>0</v>
      </c>
      <c r="J43" s="5">
        <v>160</v>
      </c>
      <c r="K43" s="5">
        <v>80</v>
      </c>
      <c r="L43" s="5">
        <v>40</v>
      </c>
      <c r="M43" s="5">
        <v>40</v>
      </c>
      <c r="N43" s="5"/>
      <c r="O43" s="44">
        <v>0</v>
      </c>
    </row>
    <row r="44" spans="1:18" s="19" customFormat="1">
      <c r="A44" s="17" t="s">
        <v>24</v>
      </c>
      <c r="B44" s="18">
        <f>B69</f>
        <v>35.5</v>
      </c>
      <c r="C44" s="18">
        <v>35.5</v>
      </c>
      <c r="D44" s="18">
        <v>35.5</v>
      </c>
      <c r="E44" s="18">
        <v>35.5</v>
      </c>
      <c r="F44" s="18">
        <v>35.5</v>
      </c>
      <c r="G44" s="18">
        <v>35.5</v>
      </c>
      <c r="H44" s="18">
        <v>35.5</v>
      </c>
      <c r="I44" s="18">
        <v>35.5</v>
      </c>
      <c r="J44" s="18">
        <v>35.5</v>
      </c>
      <c r="K44" s="18">
        <v>35.5</v>
      </c>
      <c r="L44" s="18">
        <v>35.5</v>
      </c>
      <c r="M44" s="18">
        <v>35.5</v>
      </c>
      <c r="N44" s="18">
        <v>35.5</v>
      </c>
      <c r="O44" s="18">
        <v>35.5</v>
      </c>
      <c r="Q44" s="31"/>
    </row>
    <row r="45" spans="1:18">
      <c r="A45" s="15" t="s">
        <v>21</v>
      </c>
      <c r="B45" s="13">
        <f>B44*B43*52</f>
        <v>73840</v>
      </c>
      <c r="C45" s="16">
        <f>C43*C44*52</f>
        <v>0</v>
      </c>
      <c r="D45" s="13">
        <f t="shared" ref="D45:N45" si="8">D44*D43*52</f>
        <v>36920</v>
      </c>
      <c r="E45" s="13">
        <f t="shared" si="8"/>
        <v>3692</v>
      </c>
      <c r="F45" s="16">
        <f t="shared" si="8"/>
        <v>0</v>
      </c>
      <c r="G45" s="16">
        <f t="shared" si="8"/>
        <v>0</v>
      </c>
      <c r="H45" s="13">
        <f t="shared" si="8"/>
        <v>14768</v>
      </c>
      <c r="I45" s="16">
        <f t="shared" si="8"/>
        <v>0</v>
      </c>
      <c r="J45" s="13">
        <f t="shared" si="8"/>
        <v>295360</v>
      </c>
      <c r="K45" s="13">
        <f t="shared" si="8"/>
        <v>147680</v>
      </c>
      <c r="L45" s="13">
        <f t="shared" si="8"/>
        <v>73840</v>
      </c>
      <c r="M45" s="13">
        <f t="shared" si="8"/>
        <v>73840</v>
      </c>
      <c r="N45" s="16">
        <f t="shared" si="8"/>
        <v>0</v>
      </c>
      <c r="O45" s="16">
        <f>O43*O44*52</f>
        <v>0</v>
      </c>
      <c r="Q45" s="43">
        <f>SUM(B45:P45)</f>
        <v>719940</v>
      </c>
    </row>
    <row r="46" spans="1:18" ht="9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8" ht="25">
      <c r="A47" s="21" t="s">
        <v>29</v>
      </c>
      <c r="B47" s="5" t="s">
        <v>15</v>
      </c>
      <c r="C47" s="5" t="s">
        <v>15</v>
      </c>
      <c r="D47" s="5" t="s">
        <v>15</v>
      </c>
      <c r="E47" s="5" t="s">
        <v>14</v>
      </c>
      <c r="F47" s="5" t="s">
        <v>14</v>
      </c>
      <c r="G47" s="5" t="s">
        <v>15</v>
      </c>
      <c r="H47" s="5" t="s">
        <v>14</v>
      </c>
      <c r="I47" s="5" t="s">
        <v>14</v>
      </c>
      <c r="J47" s="5" t="s">
        <v>15</v>
      </c>
      <c r="K47" s="5" t="s">
        <v>14</v>
      </c>
      <c r="L47" s="5" t="s">
        <v>14</v>
      </c>
      <c r="M47" s="5" t="s">
        <v>14</v>
      </c>
      <c r="N47" s="5" t="s">
        <v>15</v>
      </c>
      <c r="O47" s="5" t="s">
        <v>15</v>
      </c>
      <c r="Q47" s="21" t="s">
        <v>33</v>
      </c>
      <c r="R47" s="19"/>
    </row>
    <row r="48" spans="1:18" ht="18.75" customHeight="1">
      <c r="A48" s="4" t="s">
        <v>19</v>
      </c>
      <c r="B48" s="5">
        <v>0</v>
      </c>
      <c r="C48" s="5">
        <v>0</v>
      </c>
      <c r="D48" s="5">
        <v>0</v>
      </c>
      <c r="E48" s="5">
        <v>1</v>
      </c>
      <c r="F48" s="5">
        <v>30</v>
      </c>
      <c r="G48" s="5">
        <v>0</v>
      </c>
      <c r="H48" s="5">
        <v>8</v>
      </c>
      <c r="I48" s="5">
        <v>40</v>
      </c>
      <c r="J48" s="5">
        <v>0</v>
      </c>
      <c r="K48" s="5">
        <v>80</v>
      </c>
      <c r="L48" s="5">
        <v>40</v>
      </c>
      <c r="M48" s="5">
        <v>40</v>
      </c>
      <c r="N48" s="5">
        <v>0</v>
      </c>
      <c r="O48" s="5">
        <v>0</v>
      </c>
    </row>
    <row r="49" spans="1:17" s="19" customFormat="1">
      <c r="A49" s="17" t="s">
        <v>24</v>
      </c>
      <c r="B49" s="18">
        <f>B69</f>
        <v>35.5</v>
      </c>
      <c r="C49" s="18">
        <v>35.5</v>
      </c>
      <c r="D49" s="18">
        <v>35.5</v>
      </c>
      <c r="E49" s="18">
        <v>35.5</v>
      </c>
      <c r="F49" s="18">
        <v>35.5</v>
      </c>
      <c r="G49" s="18">
        <v>35.5</v>
      </c>
      <c r="H49" s="18">
        <v>35.5</v>
      </c>
      <c r="I49" s="18">
        <v>35.5</v>
      </c>
      <c r="J49" s="18">
        <v>35.5</v>
      </c>
      <c r="K49" s="18">
        <v>35.5</v>
      </c>
      <c r="L49" s="18">
        <v>35.5</v>
      </c>
      <c r="M49" s="18">
        <v>35.5</v>
      </c>
      <c r="N49" s="18">
        <v>35.5</v>
      </c>
      <c r="O49" s="18">
        <v>35.5</v>
      </c>
      <c r="Q49" s="31"/>
    </row>
    <row r="50" spans="1:17">
      <c r="A50" s="15" t="s">
        <v>21</v>
      </c>
      <c r="B50" s="16">
        <f t="shared" ref="B50:N50" si="9">B49*B48*52</f>
        <v>0</v>
      </c>
      <c r="C50" s="16">
        <f t="shared" si="9"/>
        <v>0</v>
      </c>
      <c r="D50" s="16">
        <f t="shared" si="9"/>
        <v>0</v>
      </c>
      <c r="E50" s="13">
        <f t="shared" si="9"/>
        <v>1846</v>
      </c>
      <c r="F50" s="13">
        <f t="shared" si="9"/>
        <v>55380</v>
      </c>
      <c r="G50" s="16">
        <f t="shared" si="9"/>
        <v>0</v>
      </c>
      <c r="H50" s="13">
        <f t="shared" si="9"/>
        <v>14768</v>
      </c>
      <c r="I50" s="13">
        <f t="shared" si="9"/>
        <v>73840</v>
      </c>
      <c r="J50" s="16">
        <f t="shared" si="9"/>
        <v>0</v>
      </c>
      <c r="K50" s="13">
        <f t="shared" si="9"/>
        <v>147680</v>
      </c>
      <c r="L50" s="13">
        <f t="shared" si="9"/>
        <v>73840</v>
      </c>
      <c r="M50" s="13">
        <f t="shared" si="9"/>
        <v>73840</v>
      </c>
      <c r="N50" s="16">
        <f t="shared" si="9"/>
        <v>0</v>
      </c>
      <c r="O50" s="16">
        <f>O48*O49*52</f>
        <v>0</v>
      </c>
      <c r="Q50" s="43">
        <f>SUM(B50:P50)</f>
        <v>441194</v>
      </c>
    </row>
    <row r="51" spans="1:17" ht="9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7" ht="27" customHeight="1">
      <c r="A52" s="21" t="s">
        <v>53</v>
      </c>
      <c r="B52" s="5">
        <v>6</v>
      </c>
      <c r="C52" s="5">
        <v>4</v>
      </c>
      <c r="D52" s="5">
        <v>9</v>
      </c>
      <c r="E52" s="5">
        <v>2</v>
      </c>
      <c r="F52" s="5">
        <v>6</v>
      </c>
      <c r="G52" s="5">
        <v>4</v>
      </c>
      <c r="H52" s="5">
        <v>10</v>
      </c>
      <c r="I52" s="5">
        <v>4</v>
      </c>
      <c r="J52" s="5">
        <v>3</v>
      </c>
      <c r="K52" s="5">
        <v>4</v>
      </c>
      <c r="L52" s="5">
        <v>10</v>
      </c>
      <c r="M52" s="5">
        <v>8</v>
      </c>
      <c r="N52" s="5">
        <v>15</v>
      </c>
      <c r="O52" s="5">
        <v>4</v>
      </c>
    </row>
    <row r="53" spans="1:17" ht="20.5" customHeight="1">
      <c r="A53" s="46" t="s">
        <v>55</v>
      </c>
      <c r="B53" s="11">
        <v>2283</v>
      </c>
      <c r="C53" s="11">
        <v>2283</v>
      </c>
      <c r="D53" s="11">
        <v>2283</v>
      </c>
      <c r="E53" s="11">
        <v>2283</v>
      </c>
      <c r="F53" s="11">
        <v>2283</v>
      </c>
      <c r="G53" s="11">
        <v>2283</v>
      </c>
      <c r="H53" s="11">
        <v>2283</v>
      </c>
      <c r="I53" s="11">
        <v>2283</v>
      </c>
      <c r="J53" s="11">
        <v>2283</v>
      </c>
      <c r="K53" s="11">
        <v>2283</v>
      </c>
      <c r="L53" s="11">
        <v>2283</v>
      </c>
      <c r="M53" s="11">
        <v>2283</v>
      </c>
      <c r="N53" s="11">
        <v>2283</v>
      </c>
      <c r="O53" s="11">
        <v>2283</v>
      </c>
    </row>
    <row r="54" spans="1:17" ht="18.5" customHeight="1">
      <c r="A54" s="15" t="s">
        <v>20</v>
      </c>
      <c r="B54" s="13">
        <f>B52*B53</f>
        <v>13698</v>
      </c>
      <c r="C54" s="13">
        <f>C52*C53</f>
        <v>9132</v>
      </c>
      <c r="D54" s="13">
        <f t="shared" ref="D54:O54" si="10">D52*D53</f>
        <v>20547</v>
      </c>
      <c r="E54" s="13">
        <f t="shared" si="10"/>
        <v>4566</v>
      </c>
      <c r="F54" s="13">
        <f t="shared" si="10"/>
        <v>13698</v>
      </c>
      <c r="G54" s="13">
        <f t="shared" si="10"/>
        <v>9132</v>
      </c>
      <c r="H54" s="13">
        <f t="shared" si="10"/>
        <v>22830</v>
      </c>
      <c r="I54" s="13">
        <f t="shared" si="10"/>
        <v>9132</v>
      </c>
      <c r="J54" s="13">
        <f t="shared" si="10"/>
        <v>6849</v>
      </c>
      <c r="K54" s="13">
        <f t="shared" si="10"/>
        <v>9132</v>
      </c>
      <c r="L54" s="13">
        <f t="shared" si="10"/>
        <v>22830</v>
      </c>
      <c r="M54" s="13">
        <f t="shared" si="10"/>
        <v>18264</v>
      </c>
      <c r="N54" s="13">
        <f t="shared" si="10"/>
        <v>34245</v>
      </c>
      <c r="O54" s="13">
        <f t="shared" si="10"/>
        <v>9132</v>
      </c>
      <c r="Q54" s="48">
        <f>SUM(B54:P54)</f>
        <v>203187</v>
      </c>
    </row>
    <row r="55" spans="1:17" ht="9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7">
      <c r="A56" s="34" t="s">
        <v>47</v>
      </c>
      <c r="B56" s="35">
        <f>B6+B10+B15+B20+B25+B30+B35+B40+B45+B50+B54</f>
        <v>741649.46666666667</v>
      </c>
      <c r="C56" s="35">
        <f t="shared" ref="C56:O56" si="11">C6+C10+C15+C20+C25+C30+C35+C40+C45+C50+C54</f>
        <v>473432.51199999999</v>
      </c>
      <c r="D56" s="35">
        <f t="shared" si="11"/>
        <v>1127442.2266666666</v>
      </c>
      <c r="E56" s="35">
        <f t="shared" si="11"/>
        <v>112232.364</v>
      </c>
      <c r="F56" s="35">
        <f t="shared" si="11"/>
        <v>79478</v>
      </c>
      <c r="G56" s="35">
        <f t="shared" si="11"/>
        <v>85655.2</v>
      </c>
      <c r="H56" s="35">
        <f t="shared" si="11"/>
        <v>1041797.5946666666</v>
      </c>
      <c r="I56" s="35">
        <f t="shared" si="11"/>
        <v>802303.2533333333</v>
      </c>
      <c r="J56" s="35">
        <f t="shared" si="11"/>
        <v>2228963.6133333333</v>
      </c>
      <c r="K56" s="35">
        <f t="shared" si="11"/>
        <v>557112.85333333327</v>
      </c>
      <c r="L56" s="35">
        <f t="shared" si="11"/>
        <v>533329.2533333333</v>
      </c>
      <c r="M56" s="35">
        <f t="shared" si="11"/>
        <v>293905.59999999998</v>
      </c>
      <c r="N56" s="35">
        <f t="shared" si="11"/>
        <v>1119880.2</v>
      </c>
      <c r="O56" s="35">
        <f t="shared" si="11"/>
        <v>439421.6</v>
      </c>
      <c r="P56" s="33">
        <f>P50+P45+P40+P35+P30+P25+P20+P15+P10+P6</f>
        <v>0</v>
      </c>
    </row>
    <row r="57" spans="1:17">
      <c r="A57" s="34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3"/>
    </row>
    <row r="58" spans="1:17" s="19" customFormat="1" ht="8.25" customHeight="1">
      <c r="A58" s="36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1"/>
    </row>
    <row r="59" spans="1:17" ht="11.25" customHeight="1"/>
    <row r="60" spans="1:17">
      <c r="A60" s="34" t="s">
        <v>48</v>
      </c>
      <c r="B60" s="35">
        <f>(B56+C56+D56+E56+F56+G56+H56+I56+J56+K56+L56+M56+N56+O56)</f>
        <v>9636603.7373333313</v>
      </c>
      <c r="C60" s="38"/>
    </row>
    <row r="61" spans="1:17">
      <c r="A61" s="28" t="s">
        <v>52</v>
      </c>
    </row>
    <row r="62" spans="1:17" ht="16.5" customHeight="1">
      <c r="A62" s="50" t="s">
        <v>34</v>
      </c>
      <c r="B62" s="50"/>
      <c r="C62" s="50"/>
      <c r="D62" s="50"/>
      <c r="E62" s="50"/>
      <c r="F62" s="50"/>
      <c r="G62" s="50"/>
    </row>
    <row r="63" spans="1:17" ht="6.75" customHeight="1"/>
    <row r="64" spans="1:17">
      <c r="A64" s="39" t="s">
        <v>31</v>
      </c>
      <c r="B64" s="24" t="s">
        <v>24</v>
      </c>
      <c r="C64" s="23"/>
      <c r="D64" s="25"/>
      <c r="E64" s="25"/>
      <c r="F64" s="25"/>
      <c r="G64" s="26"/>
    </row>
    <row r="65" spans="1:7">
      <c r="A65" s="1" t="s">
        <v>35</v>
      </c>
      <c r="B65" s="40">
        <v>31.79</v>
      </c>
      <c r="C65" s="51" t="s">
        <v>42</v>
      </c>
      <c r="D65" s="52"/>
      <c r="E65" s="52"/>
      <c r="F65" s="52"/>
      <c r="G65" s="53"/>
    </row>
    <row r="66" spans="1:7">
      <c r="A66" s="1" t="s">
        <v>36</v>
      </c>
      <c r="B66" s="18">
        <v>45.802333333333337</v>
      </c>
      <c r="C66" s="51" t="s">
        <v>37</v>
      </c>
      <c r="D66" s="52"/>
      <c r="E66" s="52"/>
      <c r="F66" s="52"/>
      <c r="G66" s="53"/>
    </row>
    <row r="67" spans="1:7">
      <c r="A67" s="1" t="s">
        <v>38</v>
      </c>
      <c r="B67" s="40">
        <v>28.26</v>
      </c>
      <c r="C67" s="51" t="s">
        <v>39</v>
      </c>
      <c r="D67" s="52"/>
      <c r="E67" s="52"/>
      <c r="F67" s="52"/>
      <c r="G67" s="53"/>
    </row>
    <row r="68" spans="1:7">
      <c r="A68" s="1" t="s">
        <v>40</v>
      </c>
      <c r="B68" s="40">
        <v>36.729999999999997</v>
      </c>
      <c r="C68" s="51" t="s">
        <v>46</v>
      </c>
      <c r="D68" s="52"/>
      <c r="E68" s="52"/>
      <c r="F68" s="52"/>
      <c r="G68" s="53"/>
    </row>
    <row r="69" spans="1:7">
      <c r="A69" s="1" t="s">
        <v>33</v>
      </c>
      <c r="B69" s="40">
        <v>35.5</v>
      </c>
      <c r="C69" s="51" t="s">
        <v>45</v>
      </c>
      <c r="D69" s="52"/>
      <c r="E69" s="52"/>
      <c r="F69" s="52"/>
      <c r="G69" s="53"/>
    </row>
  </sheetData>
  <mergeCells count="6">
    <mergeCell ref="A62:G62"/>
    <mergeCell ref="C67:G67"/>
    <mergeCell ref="C68:G68"/>
    <mergeCell ref="C69:G69"/>
    <mergeCell ref="C66:G66"/>
    <mergeCell ref="C65:G65"/>
  </mergeCells>
  <pageMargins left="0.45" right="0.45" top="0.5" bottom="0.5" header="0.3" footer="0.3"/>
  <pageSetup paperSize="5" scale="65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Horgan</dc:creator>
  <cp:lastModifiedBy>Anne Landry</cp:lastModifiedBy>
  <cp:lastPrinted>2019-01-02T16:28:25Z</cp:lastPrinted>
  <dcterms:created xsi:type="dcterms:W3CDTF">2018-11-19T13:41:44Z</dcterms:created>
  <dcterms:modified xsi:type="dcterms:W3CDTF">2021-01-22T16:32:27Z</dcterms:modified>
</cp:coreProperties>
</file>