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66925"/>
  <mc:AlternateContent xmlns:mc="http://schemas.openxmlformats.org/markup-compatibility/2006">
    <mc:Choice Requires="x15">
      <x15ac:absPath xmlns:x15ac="http://schemas.microsoft.com/office/spreadsheetml/2010/11/ac" url="https://malegislature-my.sharepoint.com/personal/alicia_brisson_masenate_gov/Documents/Sheriffs Commission/Special Commission/"/>
    </mc:Choice>
  </mc:AlternateContent>
  <xr:revisionPtr revIDLastSave="0" documentId="8_{24A792A4-9730-4B58-9411-4336A76E0A32}" xr6:coauthVersionLast="47" xr6:coauthVersionMax="47" xr10:uidLastSave="{00000000-0000-0000-0000-000000000000}"/>
  <bookViews>
    <workbookView xWindow="2490" yWindow="1660" windowWidth="19640" windowHeight="12290" xr2:uid="{D71B0B9A-C09F-4A80-B05D-0F0CC9FE3B01}"/>
  </bookViews>
  <sheets>
    <sheet name="HOC Table" sheetId="1" r:id="rId1"/>
    <sheet name="DOC Table" sheetId="3" r:id="rId2"/>
  </sheets>
  <definedNames>
    <definedName name="_xlnm._FilterDatabase" localSheetId="0" hidden="1">'HOC Table'!$A$1:$X$72</definedName>
    <definedName name="_xlnm.Print_Area" localSheetId="1">'DOC Table'!$A$1:$S$15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3" l="1"/>
  <c r="E3" i="3" s="1"/>
  <c r="B4" i="3"/>
  <c r="E4" i="3" s="1"/>
  <c r="B5" i="3"/>
  <c r="E5" i="3" s="1"/>
  <c r="B6" i="3"/>
  <c r="E6" i="3" s="1"/>
  <c r="B7" i="3"/>
  <c r="E7" i="3" s="1"/>
  <c r="C66" i="1" l="1"/>
  <c r="C52" i="1"/>
  <c r="C38" i="1"/>
  <c r="C24" i="1"/>
  <c r="C10" i="1"/>
  <c r="M52" i="1"/>
  <c r="C72" i="1" l="1"/>
  <c r="C71" i="1"/>
  <c r="C70" i="1"/>
  <c r="C69" i="1"/>
  <c r="C68" i="1"/>
  <c r="C67" i="1"/>
  <c r="C65" i="1"/>
  <c r="C64" i="1"/>
  <c r="C63" i="1"/>
  <c r="C62" i="1"/>
  <c r="C61" i="1"/>
  <c r="C60" i="1"/>
  <c r="C59" i="1"/>
  <c r="C58" i="1"/>
  <c r="C57" i="1"/>
  <c r="C56" i="1"/>
  <c r="C55" i="1"/>
  <c r="C54" i="1"/>
  <c r="C53" i="1"/>
  <c r="C51" i="1"/>
  <c r="C50" i="1"/>
  <c r="C49" i="1"/>
  <c r="C48" i="1"/>
  <c r="C47" i="1"/>
  <c r="C46" i="1"/>
  <c r="C45" i="1"/>
  <c r="C44" i="1"/>
  <c r="C43" i="1"/>
  <c r="C42" i="1"/>
  <c r="C41" i="1"/>
  <c r="C40" i="1"/>
  <c r="C39" i="1"/>
  <c r="C37" i="1"/>
  <c r="C36" i="1"/>
  <c r="C35" i="1"/>
  <c r="C34" i="1"/>
  <c r="C33" i="1"/>
  <c r="C32" i="1"/>
  <c r="C31" i="1"/>
  <c r="C30" i="1"/>
  <c r="C29" i="1"/>
  <c r="C28" i="1"/>
  <c r="C27" i="1"/>
  <c r="C26" i="1"/>
  <c r="C25" i="1"/>
  <c r="C23" i="1"/>
  <c r="C22" i="1"/>
  <c r="C21" i="1"/>
  <c r="C20" i="1"/>
  <c r="C19" i="1"/>
  <c r="C18" i="1"/>
  <c r="C17" i="1"/>
  <c r="C16" i="1"/>
  <c r="C15" i="1"/>
  <c r="C14" i="1"/>
  <c r="C13" i="1"/>
  <c r="C12" i="1"/>
  <c r="C11" i="1"/>
  <c r="C9" i="1"/>
  <c r="C8" i="1"/>
  <c r="C7" i="1"/>
  <c r="C6" i="1"/>
  <c r="C5" i="1"/>
  <c r="C4" i="1"/>
  <c r="C3" i="1"/>
  <c r="H3" i="1"/>
  <c r="H4" i="1"/>
  <c r="H5" i="1"/>
  <c r="H6" i="1"/>
  <c r="H7" i="1"/>
  <c r="H8" i="1"/>
  <c r="H9" i="1"/>
  <c r="H10" i="1"/>
  <c r="H11" i="1"/>
  <c r="H13" i="1"/>
  <c r="H14" i="1"/>
  <c r="H15" i="1"/>
  <c r="H16" i="1"/>
  <c r="H17" i="1"/>
  <c r="H18" i="1"/>
  <c r="H19" i="1"/>
  <c r="H20" i="1"/>
  <c r="H21" i="1"/>
  <c r="H22" i="1"/>
  <c r="H23" i="1"/>
  <c r="H24" i="1"/>
  <c r="H25" i="1"/>
  <c r="H27" i="1"/>
  <c r="H28" i="1"/>
  <c r="H29" i="1"/>
  <c r="H30" i="1"/>
  <c r="H31" i="1"/>
  <c r="H32" i="1"/>
  <c r="H33" i="1"/>
  <c r="H34" i="1"/>
  <c r="H35" i="1"/>
  <c r="H36" i="1"/>
  <c r="H37" i="1"/>
  <c r="H38" i="1"/>
  <c r="H39" i="1"/>
  <c r="H41" i="1"/>
  <c r="H42" i="1"/>
  <c r="H43" i="1"/>
  <c r="H44" i="1"/>
  <c r="H45" i="1"/>
  <c r="K45" i="1"/>
  <c r="L45" i="1"/>
  <c r="M45" i="1"/>
  <c r="H46" i="1"/>
  <c r="K46" i="1"/>
  <c r="L46" i="1"/>
  <c r="M46" i="1"/>
  <c r="H47" i="1"/>
  <c r="K47" i="1"/>
  <c r="L47" i="1"/>
  <c r="M47" i="1"/>
  <c r="H48" i="1"/>
  <c r="K48" i="1"/>
  <c r="H49" i="1"/>
  <c r="K49" i="1"/>
  <c r="L49" i="1"/>
  <c r="M49" i="1"/>
  <c r="H50" i="1"/>
  <c r="K50" i="1"/>
  <c r="L50" i="1"/>
  <c r="M50" i="1"/>
  <c r="H51" i="1"/>
  <c r="K51" i="1"/>
  <c r="L51" i="1"/>
  <c r="M51" i="1"/>
  <c r="H52" i="1"/>
  <c r="K52" i="1"/>
  <c r="L52" i="1"/>
  <c r="H53" i="1"/>
  <c r="K53" i="1"/>
  <c r="L53" i="1"/>
  <c r="M53" i="1"/>
  <c r="H55" i="1"/>
  <c r="K55" i="1"/>
  <c r="L55" i="1"/>
  <c r="M55" i="1"/>
  <c r="H56" i="1"/>
  <c r="K56" i="1"/>
  <c r="L56" i="1"/>
  <c r="M56" i="1"/>
  <c r="H57" i="1"/>
  <c r="J57" i="1"/>
  <c r="K57" i="1"/>
  <c r="L57" i="1"/>
  <c r="M57" i="1"/>
  <c r="H58" i="1"/>
  <c r="K58" i="1"/>
  <c r="L58" i="1"/>
  <c r="M58" i="1"/>
  <c r="H59" i="1"/>
  <c r="H60" i="1"/>
  <c r="H61" i="1"/>
  <c r="H62" i="1"/>
  <c r="H63" i="1"/>
  <c r="H64" i="1"/>
  <c r="H65" i="1"/>
  <c r="H66" i="1"/>
  <c r="H67" i="1"/>
  <c r="H69" i="1"/>
  <c r="H70" i="1"/>
  <c r="H71" i="1"/>
  <c r="J71" i="1"/>
  <c r="H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Brennan, Thomas</author>
  </authors>
  <commentList>
    <comment ref="C1" authorId="0" shapeId="0" xr:uid="{1FFAEB54-FA9B-409B-A5BA-3156C3412EAF}">
      <text>
        <r>
          <rPr>
            <b/>
            <sz val="9"/>
            <color indexed="81"/>
            <rFont val="Tahoma"/>
            <family val="2"/>
          </rPr>
          <t>Brennan, Thomas:</t>
        </r>
        <r>
          <rPr>
            <sz val="9"/>
            <color indexed="81"/>
            <rFont val="Tahoma"/>
            <family val="2"/>
          </rPr>
          <t xml:space="preserve">
Average weekly population</t>
        </r>
      </text>
    </comment>
  </commentList>
</comments>
</file>

<file path=xl/sharedStrings.xml><?xml version="1.0" encoding="utf-8"?>
<sst xmlns="http://schemas.openxmlformats.org/spreadsheetml/2006/main" count="149" uniqueCount="68">
  <si>
    <t>WORCESTER</t>
  </si>
  <si>
    <t>SUFFOLK</t>
  </si>
  <si>
    <t>PLYMOUTH</t>
  </si>
  <si>
    <t>NORFOLK</t>
  </si>
  <si>
    <t>-</t>
  </si>
  <si>
    <t>NANTUCKET</t>
  </si>
  <si>
    <t>MIDDLESEX</t>
  </si>
  <si>
    <t>HAMPSHIRE</t>
  </si>
  <si>
    <t>HAMPDEN</t>
  </si>
  <si>
    <t>FRANKLIN</t>
  </si>
  <si>
    <t>ESSEX</t>
  </si>
  <si>
    <t>DUKES</t>
  </si>
  <si>
    <t>BRISTOL</t>
  </si>
  <si>
    <t>BERKSHIRE</t>
  </si>
  <si>
    <t>BARNSTABLE</t>
  </si>
  <si>
    <t>Other accounts not in MMARS</t>
  </si>
  <si>
    <t>Trusts/Other</t>
  </si>
  <si>
    <t>Retained Revenue</t>
  </si>
  <si>
    <t xml:space="preserve">Intragovernmental Services </t>
  </si>
  <si>
    <t>Direct Appropriation</t>
  </si>
  <si>
    <t>Capital</t>
  </si>
  <si>
    <t>Contracts</t>
  </si>
  <si>
    <t>Staff</t>
  </si>
  <si>
    <t>Expenditures from:</t>
  </si>
  <si>
    <t>Health Services Expenditure</t>
  </si>
  <si>
    <t>Total Salaries</t>
  </si>
  <si>
    <t>Health Services/ADSP</t>
  </si>
  <si>
    <t>ADSP (fiscal year avg.)</t>
  </si>
  <si>
    <t>FTEs  (first January pay period)</t>
  </si>
  <si>
    <t>FY</t>
  </si>
  <si>
    <t>Agency</t>
  </si>
  <si>
    <r>
      <t>Total Spending</t>
    </r>
    <r>
      <rPr>
        <vertAlign val="superscript"/>
        <sz val="11"/>
        <color theme="1"/>
        <rFont val="Calibri"/>
        <family val="2"/>
        <scheme val="minor"/>
      </rPr>
      <t>1</t>
    </r>
  </si>
  <si>
    <t>Total Spending (from Comptroller)</t>
  </si>
  <si>
    <t>Federal Grants</t>
  </si>
  <si>
    <r>
      <rPr>
        <vertAlign val="superscript"/>
        <sz val="8"/>
        <color theme="1"/>
        <rFont val="Calibri"/>
        <family val="2"/>
        <scheme val="minor"/>
      </rPr>
      <t>1</t>
    </r>
    <r>
      <rPr>
        <sz val="8"/>
        <color theme="1"/>
        <rFont val="Calibri"/>
        <family val="2"/>
        <scheme val="minor"/>
      </rPr>
      <t xml:space="preserve"> Total spending as reported by the Comptroller's Office plus non-MMARS spending reported by agencies. This figure includes capital expenditure from the capital account as well as from the trust/other category. Because these capital expenditures vary by agency and year, it is not appropriate to utilize Column C to calculate ratios.  </t>
    </r>
  </si>
  <si>
    <r>
      <rPr>
        <vertAlign val="superscript"/>
        <sz val="8"/>
        <color theme="1"/>
        <rFont val="Calibri"/>
        <family val="2"/>
        <scheme val="minor"/>
      </rPr>
      <t xml:space="preserve">2 </t>
    </r>
    <r>
      <rPr>
        <sz val="8"/>
        <color theme="1"/>
        <rFont val="Calibri"/>
        <family val="2"/>
        <scheme val="minor"/>
      </rPr>
      <t>Direct Appropriation includes all of the agency's personnel and facility expenses, including regional services, such as Lockup, E911 Center, Community Outreach Programs, most of which have no relation to the inmate population.  Therefore, this ratio may be misleading.</t>
    </r>
  </si>
  <si>
    <r>
      <t>Direct Appropriation/ADSP</t>
    </r>
    <r>
      <rPr>
        <vertAlign val="superscript"/>
        <sz val="11"/>
        <color theme="1"/>
        <rFont val="Calibri"/>
        <family val="2"/>
        <scheme val="minor"/>
      </rPr>
      <t>2</t>
    </r>
  </si>
  <si>
    <r>
      <t>Operational Spending/ADSP</t>
    </r>
    <r>
      <rPr>
        <vertAlign val="superscript"/>
        <sz val="11"/>
        <color theme="1"/>
        <rFont val="Calibri"/>
        <family val="2"/>
        <scheme val="minor"/>
      </rPr>
      <t>3</t>
    </r>
  </si>
  <si>
    <r>
      <t>Care &amp; Custody Operational Spending/ADSP</t>
    </r>
    <r>
      <rPr>
        <vertAlign val="superscript"/>
        <sz val="11"/>
        <color theme="1"/>
        <rFont val="Calibri"/>
        <family val="2"/>
        <scheme val="minor"/>
      </rPr>
      <t>4</t>
    </r>
  </si>
  <si>
    <r>
      <t>Program Services Expenditure      (excluding non-MMARS spending)</t>
    </r>
    <r>
      <rPr>
        <vertAlign val="superscript"/>
        <sz val="11"/>
        <color theme="1"/>
        <rFont val="Calibri"/>
        <family val="2"/>
        <scheme val="minor"/>
      </rPr>
      <t>5</t>
    </r>
  </si>
  <si>
    <t>Program Services with non-MMARS/ADSP</t>
  </si>
  <si>
    <t>Program Services without non-MMARS/ADSP</t>
  </si>
  <si>
    <r>
      <rPr>
        <b/>
        <vertAlign val="superscript"/>
        <sz val="10"/>
        <color theme="1"/>
        <rFont val="Calibri"/>
        <family val="2"/>
        <scheme val="minor"/>
      </rPr>
      <t>6</t>
    </r>
    <r>
      <rPr>
        <b/>
        <sz val="10"/>
        <color theme="1"/>
        <rFont val="Calibri"/>
        <family val="2"/>
        <scheme val="minor"/>
      </rPr>
      <t xml:space="preserve"> Recruit class appropriation was specifically for class in FY19 only</t>
    </r>
  </si>
  <si>
    <r>
      <rPr>
        <b/>
        <vertAlign val="superscript"/>
        <sz val="10"/>
        <color theme="1"/>
        <rFont val="Calibri"/>
        <family val="2"/>
        <scheme val="minor"/>
      </rPr>
      <t>5</t>
    </r>
    <r>
      <rPr>
        <b/>
        <sz val="10"/>
        <color theme="1"/>
        <rFont val="Calibri"/>
        <family val="2"/>
        <scheme val="minor"/>
      </rPr>
      <t xml:space="preserve"> Criminal Justice Reform appropriation began in FY19</t>
    </r>
  </si>
  <si>
    <r>
      <rPr>
        <b/>
        <vertAlign val="superscript"/>
        <sz val="10"/>
        <color theme="1"/>
        <rFont val="Calibri"/>
        <family val="2"/>
        <scheme val="minor"/>
      </rPr>
      <t>4</t>
    </r>
    <r>
      <rPr>
        <b/>
        <sz val="10"/>
        <color theme="1"/>
        <rFont val="Calibri"/>
        <family val="2"/>
        <scheme val="minor"/>
      </rPr>
      <t xml:space="preserve"> The DOC staff reported here is comprised of the FTE assigned to the Program Services Division and also the Education Division</t>
    </r>
  </si>
  <si>
    <r>
      <rPr>
        <b/>
        <vertAlign val="superscript"/>
        <sz val="10"/>
        <color theme="1"/>
        <rFont val="Calibri"/>
        <family val="2"/>
        <scheme val="minor"/>
      </rPr>
      <t>3</t>
    </r>
    <r>
      <rPr>
        <b/>
        <sz val="10"/>
        <color theme="1"/>
        <rFont val="Calibri"/>
        <family val="2"/>
        <scheme val="minor"/>
      </rPr>
      <t xml:space="preserve"> The DOC staff reported here is comprised of the FTE assigned to the Health Services Unit</t>
    </r>
  </si>
  <si>
    <r>
      <rPr>
        <b/>
        <vertAlign val="superscript"/>
        <sz val="10"/>
        <color theme="1"/>
        <rFont val="Calibri"/>
        <family val="2"/>
        <scheme val="minor"/>
      </rPr>
      <t>2</t>
    </r>
    <r>
      <rPr>
        <b/>
        <sz val="10"/>
        <color theme="1"/>
        <rFont val="Calibri"/>
        <family val="2"/>
        <scheme val="minor"/>
      </rPr>
      <t xml:space="preserve"> In FY2020, the increase in Trust expenditures related to the COVID Relief Fund have been included in the above table. The related fringe costs have been excluded since they would not have been charged if expenditures remained in DOC operating accounts. </t>
    </r>
  </si>
  <si>
    <r>
      <rPr>
        <b/>
        <vertAlign val="superscript"/>
        <sz val="10"/>
        <color theme="1"/>
        <rFont val="Calibri"/>
        <family val="2"/>
        <scheme val="minor"/>
      </rPr>
      <t xml:space="preserve">1 </t>
    </r>
    <r>
      <rPr>
        <b/>
        <sz val="10"/>
        <color theme="1"/>
        <rFont val="Calibri"/>
        <family val="2"/>
        <scheme val="minor"/>
      </rPr>
      <t xml:space="preserve">The expenditures included here capture all DOC operating expenditures.  Excluded from the original table are all Capital, Federal Grant, MassCor (portions of Intragovernmental Services and Retained Revenue), and Trust expenditures.  </t>
    </r>
  </si>
  <si>
    <r>
      <t>1100-2020 COVID Relief Fund (FY20 Only)</t>
    </r>
    <r>
      <rPr>
        <b/>
        <vertAlign val="superscript"/>
        <sz val="11"/>
        <color theme="1"/>
        <rFont val="Calibri"/>
        <family val="2"/>
        <scheme val="minor"/>
      </rPr>
      <t>2</t>
    </r>
  </si>
  <si>
    <t>8900-1100 Re-Entry Programs</t>
  </si>
  <si>
    <r>
      <t>8900-0976 Recruit Class (FY19 Only)</t>
    </r>
    <r>
      <rPr>
        <b/>
        <vertAlign val="superscript"/>
        <sz val="11"/>
        <color theme="1"/>
        <rFont val="Calibri"/>
        <family val="2"/>
        <scheme val="minor"/>
      </rPr>
      <t>6</t>
    </r>
  </si>
  <si>
    <t>8900-0050 Retained Revenue Account</t>
  </si>
  <si>
    <r>
      <t>8900-0003 Criminal Justice Reform</t>
    </r>
    <r>
      <rPr>
        <b/>
        <vertAlign val="superscript"/>
        <sz val="11"/>
        <color theme="1"/>
        <rFont val="Calibri"/>
        <family val="2"/>
        <scheme val="minor"/>
      </rPr>
      <t>5</t>
    </r>
  </si>
  <si>
    <t xml:space="preserve">8900-0002 MASAC </t>
  </si>
  <si>
    <t>8900-0001 Consolidated Facilities</t>
  </si>
  <si>
    <r>
      <t>DOC Staff</t>
    </r>
    <r>
      <rPr>
        <b/>
        <vertAlign val="superscript"/>
        <sz val="11"/>
        <color theme="1"/>
        <rFont val="Calibri"/>
        <family val="2"/>
        <scheme val="minor"/>
      </rPr>
      <t>4</t>
    </r>
  </si>
  <si>
    <r>
      <t>DOC Staff</t>
    </r>
    <r>
      <rPr>
        <b/>
        <vertAlign val="superscript"/>
        <sz val="11"/>
        <color theme="1"/>
        <rFont val="Calibri"/>
        <family val="2"/>
        <scheme val="minor"/>
      </rPr>
      <t>3</t>
    </r>
  </si>
  <si>
    <r>
      <t>Expenditures from</t>
    </r>
    <r>
      <rPr>
        <b/>
        <vertAlign val="superscript"/>
        <sz val="11"/>
        <color theme="1"/>
        <rFont val="Calibri"/>
        <family val="2"/>
        <scheme val="minor"/>
      </rPr>
      <t>1</t>
    </r>
    <r>
      <rPr>
        <b/>
        <sz val="11"/>
        <color theme="1"/>
        <rFont val="Calibri"/>
        <family val="2"/>
        <scheme val="minor"/>
      </rPr>
      <t>:</t>
    </r>
  </si>
  <si>
    <t>Program Services Expenditure</t>
  </si>
  <si>
    <t>Cost per Inmate*</t>
  </si>
  <si>
    <t>FTEs  (avg. for fiscal year)</t>
  </si>
  <si>
    <t>ADP (avg. custody population for fiscal year)</t>
  </si>
  <si>
    <t>Total Spending</t>
  </si>
  <si>
    <r>
      <rPr>
        <vertAlign val="superscript"/>
        <sz val="8"/>
        <color theme="1"/>
        <rFont val="Calibri"/>
        <family val="2"/>
        <scheme val="minor"/>
      </rPr>
      <t xml:space="preserve">5 </t>
    </r>
    <r>
      <rPr>
        <sz val="8"/>
        <color theme="1"/>
        <rFont val="Calibri"/>
        <family val="2"/>
        <scheme val="minor"/>
      </rPr>
      <t xml:space="preserve">For many agencies, expenditures from accounts not covered in MMARS are spent entirely on program services. However, they are not included in this total because this is not the case for all agencies. As such, this figure sigfnicantly understates program services funding for some agencies.  See column L and M for contrast and commission's report  for more. </t>
    </r>
  </si>
  <si>
    <r>
      <rPr>
        <vertAlign val="superscript"/>
        <sz val="8"/>
        <color theme="1"/>
        <rFont val="Calibri"/>
        <family val="2"/>
        <scheme val="minor"/>
      </rPr>
      <t>3</t>
    </r>
    <r>
      <rPr>
        <sz val="8"/>
        <color theme="1"/>
        <rFont val="Calibri"/>
        <family val="2"/>
        <scheme val="minor"/>
      </rPr>
      <t xml:space="preserve"> As reported to the House Committee on Ways &amp; Means in reports provided by the Massachusetts Sheriffs Association. With the exception of Essex, these reports covered FY 18 - FY 20</t>
    </r>
  </si>
  <si>
    <r>
      <rPr>
        <vertAlign val="superscript"/>
        <sz val="8"/>
        <color theme="1"/>
        <rFont val="Calibri"/>
        <family val="2"/>
        <scheme val="minor"/>
      </rPr>
      <t xml:space="preserve">4 </t>
    </r>
    <r>
      <rPr>
        <sz val="8"/>
        <color theme="1"/>
        <rFont val="Calibri"/>
        <family val="2"/>
        <scheme val="minor"/>
      </rPr>
      <t>As reported to the House Committee on Ways &amp; Means in reports provided by the Massachusetts Sheriffs Association. With the exception of Essex, these reports covered FY 18 - FY 20</t>
    </r>
  </si>
  <si>
    <t>Note: Columns K - N, and P required a careful review of every employee on each agency's payroll to determine expenditures on program and health services. For this reason, these figures are reported for FY 2019 only (the most recent fiscal year prior to the COVID-19 pandemic disruption)</t>
  </si>
  <si>
    <t xml:space="preserve">Caution: FY 2020 figures are heavily impacted by the COVID-19 pandemic and response. The impacts include significant reductions in the ADSP and additional salary spending for hazardous duty benefits. In some cases, expenditures that appear to occur through trusts were not actual expenditures but rather the result of movements in federal fiscal stability funds. Due to these events, these figures may be misleading and it may not be appropriate to utilize FY 2020 for trend analysis, as detailed in the commission's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</si>
</sst>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1" x14ac:knownFonts="1">
    <font>
      <sz val="11"/>
      <color theme="1"/>
      <name val="Calibri"/>
      <family val="2"/>
      <scheme val="minor"/>
    </font>
    <font>
      <sz val="11"/>
      <color theme="1"/>
      <name val="Calibri"/>
      <family val="2"/>
      <scheme val="minor"/>
    </font>
    <font>
      <vertAlign val="superscript"/>
      <sz val="11"/>
      <color theme="1"/>
      <name val="Calibri"/>
      <family val="2"/>
      <scheme val="minor"/>
    </font>
    <font>
      <sz val="8"/>
      <color theme="1"/>
      <name val="Calibri"/>
      <family val="2"/>
      <scheme val="minor"/>
    </font>
    <font>
      <vertAlign val="superscript"/>
      <sz val="8"/>
      <color theme="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b/>
      <vertAlign val="superscript"/>
      <sz val="11"/>
      <color theme="1"/>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s>
  <borders count="17">
    <border>
      <left/>
      <right/>
      <top/>
      <bottom/>
      <diagonal/>
    </border>
    <border>
      <left/>
      <right/>
      <top style="thin">
        <color theme="0" tint="-0.24994659260841701"/>
      </top>
      <bottom style="thin">
        <color theme="0" tint="-0.2499465926084170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0" fontId="0" fillId="0" borderId="0" xfId="0" applyAlignment="1">
      <alignment horizontal="right" vertical="center"/>
    </xf>
    <xf numFmtId="0" fontId="0" fillId="0" borderId="0" xfId="0" applyAlignment="1">
      <alignment horizontal="left"/>
    </xf>
    <xf numFmtId="164" fontId="0" fillId="0" borderId="0" xfId="2" applyNumberFormat="1" applyFont="1" applyAlignment="1">
      <alignment vertical="center"/>
    </xf>
    <xf numFmtId="164" fontId="0" fillId="0" borderId="0" xfId="0" applyNumberFormat="1" applyAlignment="1">
      <alignment horizontal="right"/>
    </xf>
    <xf numFmtId="164" fontId="0" fillId="0" borderId="0" xfId="2" applyNumberFormat="1" applyFont="1" applyFill="1" applyAlignment="1">
      <alignment vertical="center"/>
    </xf>
    <xf numFmtId="5" fontId="0" fillId="0" borderId="0" xfId="2" applyNumberFormat="1" applyFont="1" applyFill="1" applyAlignment="1">
      <alignment horizontal="right"/>
    </xf>
    <xf numFmtId="3" fontId="0" fillId="0" borderId="0" xfId="0" applyNumberFormat="1" applyAlignment="1">
      <alignment horizontal="right" vertical="center"/>
    </xf>
    <xf numFmtId="0" fontId="0" fillId="2" borderId="0" xfId="0" applyFill="1"/>
    <xf numFmtId="164" fontId="0" fillId="2" borderId="0" xfId="2" applyNumberFormat="1" applyFont="1" applyFill="1" applyAlignment="1">
      <alignment horizontal="right" vertical="center"/>
    </xf>
    <xf numFmtId="5" fontId="0" fillId="2" borderId="0" xfId="2" applyNumberFormat="1" applyFont="1" applyFill="1" applyAlignment="1">
      <alignment horizontal="right"/>
    </xf>
    <xf numFmtId="0" fontId="0" fillId="2" borderId="0" xfId="0" applyFill="1" applyAlignment="1">
      <alignment horizontal="left"/>
    </xf>
    <xf numFmtId="3" fontId="0" fillId="2" borderId="0" xfId="0" applyNumberFormat="1" applyFill="1" applyAlignment="1">
      <alignment horizontal="right"/>
    </xf>
    <xf numFmtId="3" fontId="0" fillId="2" borderId="0" xfId="0" applyNumberFormat="1" applyFill="1" applyAlignment="1">
      <alignment horizontal="right" vertical="center"/>
    </xf>
    <xf numFmtId="164" fontId="0" fillId="0" borderId="0" xfId="0" applyNumberFormat="1" applyAlignment="1">
      <alignment horizontal="right" vertical="center"/>
    </xf>
    <xf numFmtId="3" fontId="0" fillId="0" borderId="0" xfId="0" applyNumberFormat="1" applyAlignment="1">
      <alignment horizontal="right"/>
    </xf>
    <xf numFmtId="0" fontId="0" fillId="0" borderId="0" xfId="0" applyAlignment="1">
      <alignment vertical="center" wrapText="1"/>
    </xf>
    <xf numFmtId="0" fontId="0" fillId="0" borderId="0" xfId="0"/>
    <xf numFmtId="0" fontId="0" fillId="0" borderId="0" xfId="0"/>
    <xf numFmtId="0" fontId="0" fillId="0" borderId="0" xfId="0" applyAlignment="1">
      <alignment vertical="center" wrapText="1"/>
    </xf>
    <xf numFmtId="0" fontId="0" fillId="2" borderId="0" xfId="0" applyFill="1"/>
    <xf numFmtId="164" fontId="0" fillId="0" borderId="0" xfId="2" applyNumberFormat="1" applyFont="1" applyFill="1" applyAlignment="1">
      <alignment horizontal="right" vertical="center"/>
    </xf>
    <xf numFmtId="165" fontId="0" fillId="0" borderId="1" xfId="1" applyNumberFormat="1" applyFont="1" applyFill="1" applyBorder="1" applyAlignment="1">
      <alignment horizontal="right"/>
    </xf>
    <xf numFmtId="164" fontId="0" fillId="0" borderId="0" xfId="2" applyNumberFormat="1" applyFont="1" applyFill="1" applyAlignment="1">
      <alignment horizontal="right"/>
    </xf>
    <xf numFmtId="0" fontId="0" fillId="0" borderId="0" xfId="0" applyAlignment="1">
      <alignment horizontal="center" vertical="center" wrapText="1"/>
    </xf>
    <xf numFmtId="0" fontId="0" fillId="2" borderId="0" xfId="0" applyFill="1" applyAlignment="1">
      <alignment horizontal="right" vertical="center"/>
    </xf>
    <xf numFmtId="165" fontId="0" fillId="2" borderId="1" xfId="1" applyNumberFormat="1" applyFont="1" applyFill="1" applyBorder="1" applyAlignment="1">
      <alignment horizontal="right"/>
    </xf>
    <xf numFmtId="164" fontId="0" fillId="2" borderId="0" xfId="0" applyNumberFormat="1" applyFill="1" applyAlignment="1">
      <alignment horizontal="right"/>
    </xf>
    <xf numFmtId="164" fontId="0" fillId="0" borderId="0" xfId="2" applyNumberFormat="1" applyFont="1" applyAlignment="1">
      <alignment horizontal="right" vertical="center"/>
    </xf>
    <xf numFmtId="0" fontId="0" fillId="0" borderId="0" xfId="0" applyAlignment="1">
      <alignment horizontal="center" vertical="center" wrapText="1"/>
    </xf>
    <xf numFmtId="0" fontId="3" fillId="0" borderId="0" xfId="0" applyFont="1" applyAlignment="1">
      <alignment horizontal="left"/>
    </xf>
    <xf numFmtId="0" fontId="3" fillId="3" borderId="0" xfId="0" applyFont="1" applyFill="1" applyAlignment="1">
      <alignment horizontal="left"/>
    </xf>
    <xf numFmtId="164" fontId="0" fillId="4" borderId="0" xfId="0" applyNumberFormat="1" applyFill="1" applyAlignment="1">
      <alignment horizontal="right" vertical="center"/>
    </xf>
    <xf numFmtId="164" fontId="0" fillId="5" borderId="0" xfId="0" applyNumberFormat="1" applyFill="1" applyAlignment="1">
      <alignment horizontal="right" vertical="center"/>
    </xf>
    <xf numFmtId="0" fontId="6" fillId="0" borderId="0" xfId="0" applyFont="1" applyAlignment="1">
      <alignment horizontal="left" vertical="center"/>
    </xf>
    <xf numFmtId="166" fontId="0" fillId="0" borderId="2" xfId="2" applyNumberFormat="1" applyFont="1" applyBorder="1"/>
    <xf numFmtId="166" fontId="0" fillId="0" borderId="3" xfId="2" applyNumberFormat="1" applyFont="1" applyBorder="1"/>
    <xf numFmtId="166" fontId="0" fillId="0" borderId="4" xfId="2" applyNumberFormat="1" applyFont="1" applyBorder="1"/>
    <xf numFmtId="166" fontId="0" fillId="6" borderId="4" xfId="2" applyNumberFormat="1" applyFont="1" applyFill="1" applyBorder="1"/>
    <xf numFmtId="166" fontId="0" fillId="6" borderId="5" xfId="2" applyNumberFormat="1" applyFont="1" applyFill="1" applyBorder="1" applyAlignment="1">
      <alignment horizontal="center" vertical="center"/>
    </xf>
    <xf numFmtId="165" fontId="0" fillId="6" borderId="5" xfId="1" applyNumberFormat="1" applyFont="1" applyFill="1" applyBorder="1" applyAlignment="1">
      <alignment horizontal="center" vertical="center"/>
    </xf>
    <xf numFmtId="166" fontId="0" fillId="0" borderId="4" xfId="0" applyNumberFormat="1" applyBorder="1"/>
    <xf numFmtId="0" fontId="0" fillId="0" borderId="5" xfId="0" applyBorder="1" applyAlignment="1">
      <alignment horizontal="center" vertical="center"/>
    </xf>
    <xf numFmtId="166" fontId="0" fillId="0" borderId="6" xfId="2" applyNumberFormat="1" applyFont="1" applyBorder="1"/>
    <xf numFmtId="166" fontId="0" fillId="0" borderId="0" xfId="2" applyNumberFormat="1" applyFont="1" applyBorder="1"/>
    <xf numFmtId="166" fontId="0" fillId="0" borderId="7" xfId="2" applyNumberFormat="1" applyFont="1" applyBorder="1"/>
    <xf numFmtId="166" fontId="0" fillId="6" borderId="7" xfId="2" applyNumberFormat="1" applyFont="1" applyFill="1" applyBorder="1"/>
    <xf numFmtId="166" fontId="0" fillId="6" borderId="8" xfId="2" applyNumberFormat="1" applyFont="1" applyFill="1" applyBorder="1" applyAlignment="1">
      <alignment horizontal="center" vertical="center"/>
    </xf>
    <xf numFmtId="165" fontId="0" fillId="6" borderId="8" xfId="1" applyNumberFormat="1" applyFont="1" applyFill="1" applyBorder="1" applyAlignment="1">
      <alignment horizontal="center" vertical="center"/>
    </xf>
    <xf numFmtId="166" fontId="0" fillId="0" borderId="7" xfId="0" applyNumberFormat="1" applyBorder="1"/>
    <xf numFmtId="0" fontId="0" fillId="0" borderId="8" xfId="0" applyBorder="1" applyAlignment="1">
      <alignment horizontal="center" vertical="center"/>
    </xf>
    <xf numFmtId="166" fontId="0" fillId="0" borderId="9" xfId="2" applyNumberFormat="1" applyFont="1" applyBorder="1"/>
    <xf numFmtId="166" fontId="0" fillId="0" borderId="10" xfId="2" applyNumberFormat="1" applyFont="1" applyBorder="1"/>
    <xf numFmtId="166" fontId="0" fillId="0" borderId="11" xfId="2" applyNumberFormat="1" applyFont="1" applyBorder="1"/>
    <xf numFmtId="166" fontId="0" fillId="6" borderId="11" xfId="2" applyNumberFormat="1" applyFont="1" applyFill="1" applyBorder="1"/>
    <xf numFmtId="166" fontId="0" fillId="6" borderId="12" xfId="2" applyNumberFormat="1" applyFont="1" applyFill="1" applyBorder="1" applyAlignment="1">
      <alignment horizontal="center" vertical="center"/>
    </xf>
    <xf numFmtId="165" fontId="0" fillId="6" borderId="12" xfId="1" applyNumberFormat="1" applyFont="1" applyFill="1" applyBorder="1" applyAlignment="1">
      <alignment horizontal="center" vertical="center"/>
    </xf>
    <xf numFmtId="166" fontId="0" fillId="0" borderId="11" xfId="0" applyNumberFormat="1" applyBorder="1"/>
    <xf numFmtId="0" fontId="0" fillId="0" borderId="12" xfId="0"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wrapText="1"/>
    </xf>
    <xf numFmtId="0" fontId="5" fillId="6" borderId="16"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F8D80-CC3A-4BA0-A5E6-25B398BA7C83}">
  <dimension ref="A1:AA81"/>
  <sheetViews>
    <sheetView tabSelected="1" zoomScale="115" zoomScaleNormal="115" workbookViewId="0">
      <pane xSplit="1" ySplit="2" topLeftCell="D60" activePane="bottomRight" state="frozen"/>
      <selection pane="topRight" activeCell="B1" sqref="B1"/>
      <selection pane="bottomLeft" activeCell="A3" sqref="A3"/>
      <selection pane="bottomRight" activeCell="A81" sqref="A81"/>
    </sheetView>
  </sheetViews>
  <sheetFormatPr defaultRowHeight="14.5" x14ac:dyDescent="0.35"/>
  <cols>
    <col min="1" max="1" width="15.81640625" style="2" customWidth="1"/>
    <col min="2" max="2" width="6.26953125" style="1" bestFit="1" customWidth="1"/>
    <col min="3" max="3" width="14.54296875" style="1" bestFit="1" customWidth="1"/>
    <col min="4" max="4" width="18.1796875" style="1" bestFit="1" customWidth="1"/>
    <col min="5" max="6" width="14.7265625" style="1" customWidth="1"/>
    <col min="7" max="8" width="14.7265625" style="7" customWidth="1"/>
    <col min="9" max="9" width="17.7265625" style="1" customWidth="1"/>
    <col min="10" max="11" width="18.26953125" style="1" customWidth="1"/>
    <col min="12" max="12" width="16.26953125" style="1" customWidth="1"/>
    <col min="13" max="13" width="16" style="1" customWidth="1"/>
    <col min="14" max="15" width="14.7265625" style="1" customWidth="1"/>
    <col min="16" max="16" width="16" style="1" customWidth="1"/>
    <col min="17" max="17" width="16.26953125" style="1" customWidth="1"/>
    <col min="18" max="20" width="14.7265625" style="1" customWidth="1"/>
    <col min="21" max="21" width="18" style="1" customWidth="1"/>
    <col min="22" max="23" width="14.7265625" style="1" customWidth="1"/>
    <col min="24" max="24" width="16.7265625" style="1" bestFit="1" customWidth="1"/>
    <col min="25" max="25" width="9.1796875" style="18"/>
    <col min="26" max="26" width="9.1796875" style="17"/>
  </cols>
  <sheetData>
    <row r="1" spans="1:26" ht="38.25" customHeight="1" x14ac:dyDescent="0.35">
      <c r="A1" s="63" t="s">
        <v>30</v>
      </c>
      <c r="B1" s="64" t="s">
        <v>29</v>
      </c>
      <c r="C1" s="64" t="s">
        <v>31</v>
      </c>
      <c r="D1" s="64" t="s">
        <v>32</v>
      </c>
      <c r="E1" s="64" t="s">
        <v>25</v>
      </c>
      <c r="F1" s="64" t="s">
        <v>28</v>
      </c>
      <c r="G1" s="64" t="s">
        <v>27</v>
      </c>
      <c r="H1" s="64" t="s">
        <v>36</v>
      </c>
      <c r="I1" s="64" t="s">
        <v>37</v>
      </c>
      <c r="J1" s="64" t="s">
        <v>38</v>
      </c>
      <c r="K1" s="64" t="s">
        <v>26</v>
      </c>
      <c r="L1" s="64" t="s">
        <v>41</v>
      </c>
      <c r="M1" s="64" t="s">
        <v>40</v>
      </c>
      <c r="N1" s="64" t="s">
        <v>24</v>
      </c>
      <c r="O1" s="64"/>
      <c r="P1" s="64" t="s">
        <v>39</v>
      </c>
      <c r="Q1" s="64"/>
      <c r="R1" s="65" t="s">
        <v>23</v>
      </c>
      <c r="S1" s="65"/>
      <c r="T1" s="65"/>
      <c r="U1" s="65"/>
      <c r="V1" s="65"/>
      <c r="W1" s="65"/>
      <c r="X1" s="65"/>
    </row>
    <row r="2" spans="1:26" s="16" customFormat="1" ht="36" customHeight="1" x14ac:dyDescent="0.35">
      <c r="A2" s="63"/>
      <c r="B2" s="64"/>
      <c r="C2" s="64"/>
      <c r="D2" s="64"/>
      <c r="E2" s="64"/>
      <c r="F2" s="64"/>
      <c r="G2" s="64"/>
      <c r="H2" s="64"/>
      <c r="I2" s="64"/>
      <c r="J2" s="64"/>
      <c r="K2" s="64"/>
      <c r="L2" s="64"/>
      <c r="M2" s="64"/>
      <c r="N2" s="24" t="s">
        <v>22</v>
      </c>
      <c r="O2" s="24" t="s">
        <v>21</v>
      </c>
      <c r="P2" s="24" t="s">
        <v>22</v>
      </c>
      <c r="Q2" s="24" t="s">
        <v>21</v>
      </c>
      <c r="R2" s="29" t="s">
        <v>20</v>
      </c>
      <c r="S2" s="29" t="s">
        <v>19</v>
      </c>
      <c r="T2" s="29" t="s">
        <v>33</v>
      </c>
      <c r="U2" s="29" t="s">
        <v>18</v>
      </c>
      <c r="V2" s="29" t="s">
        <v>17</v>
      </c>
      <c r="W2" s="29" t="s">
        <v>16</v>
      </c>
      <c r="X2" s="29" t="s">
        <v>15</v>
      </c>
      <c r="Y2" s="19"/>
      <c r="Z2" s="19"/>
    </row>
    <row r="3" spans="1:26" x14ac:dyDescent="0.35">
      <c r="A3" s="2" t="s">
        <v>14</v>
      </c>
      <c r="B3" s="1">
        <v>2016</v>
      </c>
      <c r="C3" s="14">
        <f t="shared" ref="C3:C34" si="0">SUM(D3+X3)</f>
        <v>33248632.600000013</v>
      </c>
      <c r="D3" s="21">
        <v>32986150.600000013</v>
      </c>
      <c r="E3" s="4">
        <v>24727534.050000004</v>
      </c>
      <c r="F3" s="22">
        <v>321.2</v>
      </c>
      <c r="G3" s="15">
        <v>387.27272727272725</v>
      </c>
      <c r="H3" s="6">
        <f t="shared" ref="H3:H11" si="1">S3/G3</f>
        <v>73792.536570422555</v>
      </c>
      <c r="I3" s="33"/>
      <c r="J3" s="33"/>
      <c r="K3" s="32"/>
      <c r="L3" s="32"/>
      <c r="M3" s="32"/>
      <c r="N3" s="32"/>
      <c r="O3" s="4">
        <v>1043722.3599999999</v>
      </c>
      <c r="P3" s="32"/>
      <c r="Q3" s="4">
        <v>34258.43</v>
      </c>
      <c r="R3" s="4">
        <v>111084.61</v>
      </c>
      <c r="S3" s="4">
        <v>28577836.890000008</v>
      </c>
      <c r="T3" s="4">
        <v>695711.96</v>
      </c>
      <c r="U3" s="4">
        <v>0</v>
      </c>
      <c r="V3" s="4">
        <v>0</v>
      </c>
      <c r="W3" s="14">
        <v>3601517.14</v>
      </c>
      <c r="X3" s="14">
        <v>262482</v>
      </c>
    </row>
    <row r="4" spans="1:26" x14ac:dyDescent="0.35">
      <c r="A4" s="2" t="s">
        <v>13</v>
      </c>
      <c r="B4" s="1">
        <v>2016</v>
      </c>
      <c r="C4" s="14">
        <f t="shared" si="0"/>
        <v>19781017.919999987</v>
      </c>
      <c r="D4" s="21">
        <v>19781017.919999987</v>
      </c>
      <c r="E4" s="4">
        <v>14741035.93</v>
      </c>
      <c r="F4" s="22">
        <v>215.4</v>
      </c>
      <c r="G4" s="15">
        <v>255.27272727272728</v>
      </c>
      <c r="H4" s="6">
        <f t="shared" si="1"/>
        <v>69407.148187321916</v>
      </c>
      <c r="I4" s="33"/>
      <c r="J4" s="33"/>
      <c r="K4" s="32"/>
      <c r="L4" s="32"/>
      <c r="M4" s="32"/>
      <c r="N4" s="32"/>
      <c r="O4" s="4">
        <v>376559.04</v>
      </c>
      <c r="P4" s="32"/>
      <c r="Q4" s="4">
        <v>65837.899999999994</v>
      </c>
      <c r="R4" s="4">
        <v>107911</v>
      </c>
      <c r="S4" s="4">
        <v>17717752.009999994</v>
      </c>
      <c r="T4" s="4">
        <v>265264.51000000007</v>
      </c>
      <c r="U4" s="4">
        <v>0</v>
      </c>
      <c r="V4" s="4">
        <v>549716.45000000007</v>
      </c>
      <c r="W4" s="14">
        <v>1140374</v>
      </c>
      <c r="X4" s="14"/>
    </row>
    <row r="5" spans="1:26" x14ac:dyDescent="0.35">
      <c r="A5" s="2" t="s">
        <v>12</v>
      </c>
      <c r="B5" s="1">
        <v>2016</v>
      </c>
      <c r="C5" s="14">
        <f t="shared" si="0"/>
        <v>49762432.850000016</v>
      </c>
      <c r="D5" s="21">
        <v>49636869.12000002</v>
      </c>
      <c r="E5" s="4">
        <v>33369431.800000001</v>
      </c>
      <c r="F5" s="22">
        <v>587.70000000000005</v>
      </c>
      <c r="G5" s="15">
        <v>1197.3636363636363</v>
      </c>
      <c r="H5" s="6">
        <f t="shared" si="1"/>
        <v>40746.696390555022</v>
      </c>
      <c r="I5" s="33"/>
      <c r="J5" s="33"/>
      <c r="K5" s="32"/>
      <c r="L5" s="32"/>
      <c r="M5" s="32"/>
      <c r="N5" s="32"/>
      <c r="O5" s="4">
        <v>8643018.1699999999</v>
      </c>
      <c r="P5" s="32"/>
      <c r="Q5" s="4">
        <v>122892.39</v>
      </c>
      <c r="R5" s="4">
        <v>434477.1</v>
      </c>
      <c r="S5" s="4">
        <v>48788612.56000001</v>
      </c>
      <c r="T5" s="4">
        <v>304843.78000000003</v>
      </c>
      <c r="U5" s="4">
        <v>0</v>
      </c>
      <c r="V5" s="4">
        <v>0</v>
      </c>
      <c r="W5" s="14">
        <v>108935.67999999999</v>
      </c>
      <c r="X5" s="21">
        <v>125563.73000000001</v>
      </c>
    </row>
    <row r="6" spans="1:26" x14ac:dyDescent="0.35">
      <c r="A6" s="2" t="s">
        <v>11</v>
      </c>
      <c r="B6" s="1">
        <v>2016</v>
      </c>
      <c r="C6" s="14">
        <f t="shared" si="0"/>
        <v>3631949.8800000013</v>
      </c>
      <c r="D6" s="21">
        <v>3631949.8800000013</v>
      </c>
      <c r="E6" s="4">
        <v>2688225.3899999997</v>
      </c>
      <c r="F6" s="22">
        <v>44.8</v>
      </c>
      <c r="G6" s="15">
        <v>26.545454545454547</v>
      </c>
      <c r="H6" s="6">
        <f t="shared" si="1"/>
        <v>125541.27164383564</v>
      </c>
      <c r="I6" s="33"/>
      <c r="J6" s="33"/>
      <c r="K6" s="32"/>
      <c r="L6" s="32"/>
      <c r="M6" s="32"/>
      <c r="N6" s="32"/>
      <c r="O6" s="4">
        <v>37319.42</v>
      </c>
      <c r="P6" s="32"/>
      <c r="Q6" s="4">
        <v>5613.98</v>
      </c>
      <c r="R6" s="4">
        <v>20775</v>
      </c>
      <c r="S6" s="4">
        <v>3332550.120000001</v>
      </c>
      <c r="T6" s="4">
        <v>4539.99</v>
      </c>
      <c r="U6" s="4">
        <v>0</v>
      </c>
      <c r="V6" s="4">
        <v>0</v>
      </c>
      <c r="W6" s="14">
        <v>274084.76999999996</v>
      </c>
      <c r="X6" s="14"/>
    </row>
    <row r="7" spans="1:26" x14ac:dyDescent="0.35">
      <c r="A7" s="2" t="s">
        <v>10</v>
      </c>
      <c r="B7" s="1">
        <v>2016</v>
      </c>
      <c r="C7" s="14">
        <f t="shared" si="0"/>
        <v>79068584.189999998</v>
      </c>
      <c r="D7" s="21">
        <v>77417125.189999998</v>
      </c>
      <c r="E7" s="4">
        <v>48437766.040000007</v>
      </c>
      <c r="F7" s="22">
        <v>642.1</v>
      </c>
      <c r="G7" s="15">
        <v>1495</v>
      </c>
      <c r="H7" s="6">
        <f t="shared" si="1"/>
        <v>48517.125478260881</v>
      </c>
      <c r="I7" s="33">
        <v>42302</v>
      </c>
      <c r="J7" s="33"/>
      <c r="K7" s="32"/>
      <c r="L7" s="32"/>
      <c r="M7" s="32"/>
      <c r="N7" s="32"/>
      <c r="O7" s="4">
        <v>8155043.5800000001</v>
      </c>
      <c r="P7" s="32"/>
      <c r="Q7" s="4">
        <v>2123150.23</v>
      </c>
      <c r="R7" s="4">
        <v>368410</v>
      </c>
      <c r="S7" s="4">
        <v>72533102.590000018</v>
      </c>
      <c r="T7" s="4">
        <v>696985.45</v>
      </c>
      <c r="U7" s="4">
        <v>0</v>
      </c>
      <c r="V7" s="4">
        <v>0</v>
      </c>
      <c r="W7" s="14">
        <v>3818627.1499999994</v>
      </c>
      <c r="X7" s="14">
        <v>1651459</v>
      </c>
    </row>
    <row r="8" spans="1:26" x14ac:dyDescent="0.35">
      <c r="A8" s="2" t="s">
        <v>9</v>
      </c>
      <c r="B8" s="1">
        <v>2016</v>
      </c>
      <c r="C8" s="14">
        <f t="shared" si="0"/>
        <v>15805644.379999999</v>
      </c>
      <c r="D8" s="21">
        <v>15805644.379999999</v>
      </c>
      <c r="E8" s="4">
        <v>11270836.939999999</v>
      </c>
      <c r="F8" s="22">
        <v>182.1</v>
      </c>
      <c r="G8" s="15">
        <v>250.18181818181819</v>
      </c>
      <c r="H8" s="6">
        <f t="shared" si="1"/>
        <v>62014.609825581378</v>
      </c>
      <c r="I8" s="33"/>
      <c r="J8" s="33"/>
      <c r="K8" s="32"/>
      <c r="L8" s="32"/>
      <c r="M8" s="32"/>
      <c r="N8" s="32"/>
      <c r="O8" s="4">
        <v>365349.22000000003</v>
      </c>
      <c r="P8" s="32"/>
      <c r="Q8" s="4">
        <v>70443.030000000013</v>
      </c>
      <c r="R8" s="4">
        <v>72802</v>
      </c>
      <c r="S8" s="4">
        <v>15514927.839999996</v>
      </c>
      <c r="T8" s="4">
        <v>215850.79</v>
      </c>
      <c r="U8" s="4">
        <v>0</v>
      </c>
      <c r="V8" s="4">
        <v>0</v>
      </c>
      <c r="W8" s="14">
        <v>2063.75</v>
      </c>
      <c r="X8" s="14"/>
    </row>
    <row r="9" spans="1:26" x14ac:dyDescent="0.35">
      <c r="A9" s="2" t="s">
        <v>8</v>
      </c>
      <c r="B9" s="1">
        <v>2016</v>
      </c>
      <c r="C9" s="14">
        <f t="shared" si="0"/>
        <v>81240459.200000003</v>
      </c>
      <c r="D9" s="21">
        <v>81240459.200000003</v>
      </c>
      <c r="E9" s="4">
        <v>63966656.499999993</v>
      </c>
      <c r="F9" s="22">
        <v>923.7</v>
      </c>
      <c r="G9" s="15">
        <v>1532.090909090909</v>
      </c>
      <c r="H9" s="6">
        <f t="shared" si="1"/>
        <v>50526.571589627965</v>
      </c>
      <c r="I9" s="33"/>
      <c r="J9" s="33"/>
      <c r="K9" s="32"/>
      <c r="L9" s="32"/>
      <c r="M9" s="32"/>
      <c r="N9" s="32"/>
      <c r="O9" s="4">
        <v>2947492.9599999995</v>
      </c>
      <c r="P9" s="32"/>
      <c r="Q9" s="4">
        <v>78667.62</v>
      </c>
      <c r="R9" s="4">
        <v>503494.07</v>
      </c>
      <c r="S9" s="4">
        <v>77411301</v>
      </c>
      <c r="T9" s="4">
        <v>278697.22000000003</v>
      </c>
      <c r="U9" s="4">
        <v>0</v>
      </c>
      <c r="V9" s="4">
        <v>2525539.62</v>
      </c>
      <c r="W9" s="14">
        <v>521427.2900000001</v>
      </c>
      <c r="X9" s="14"/>
    </row>
    <row r="10" spans="1:26" x14ac:dyDescent="0.35">
      <c r="A10" s="2" t="s">
        <v>7</v>
      </c>
      <c r="B10" s="1">
        <v>2016</v>
      </c>
      <c r="C10" s="14">
        <f t="shared" si="0"/>
        <v>15473136.209999997</v>
      </c>
      <c r="D10" s="21">
        <v>15264460.209999997</v>
      </c>
      <c r="E10" s="4">
        <v>12202855.970000001</v>
      </c>
      <c r="F10" s="22">
        <v>174</v>
      </c>
      <c r="G10" s="15">
        <v>235.18181818181819</v>
      </c>
      <c r="H10" s="6">
        <f t="shared" si="1"/>
        <v>63521.438202551231</v>
      </c>
      <c r="I10" s="33"/>
      <c r="J10" s="33"/>
      <c r="K10" s="32"/>
      <c r="L10" s="32"/>
      <c r="M10" s="32"/>
      <c r="N10" s="32"/>
      <c r="O10" s="4">
        <v>322346.62999999995</v>
      </c>
      <c r="P10" s="32"/>
      <c r="Q10" s="4">
        <v>56108.159999999996</v>
      </c>
      <c r="R10" s="4">
        <v>51606</v>
      </c>
      <c r="S10" s="4">
        <v>14939087.330000004</v>
      </c>
      <c r="T10" s="4">
        <v>61753.119999999995</v>
      </c>
      <c r="U10" s="4">
        <v>0</v>
      </c>
      <c r="V10" s="4">
        <v>167323.05999999997</v>
      </c>
      <c r="W10" s="14">
        <v>44690.7</v>
      </c>
      <c r="X10" s="14">
        <v>208676</v>
      </c>
    </row>
    <row r="11" spans="1:26" x14ac:dyDescent="0.35">
      <c r="A11" s="2" t="s">
        <v>6</v>
      </c>
      <c r="B11" s="1">
        <v>2016</v>
      </c>
      <c r="C11" s="14">
        <f t="shared" si="0"/>
        <v>71441678.150000006</v>
      </c>
      <c r="D11" s="21">
        <v>70509660.150000006</v>
      </c>
      <c r="E11" s="4">
        <v>52059450.890000008</v>
      </c>
      <c r="F11" s="22">
        <v>685.7</v>
      </c>
      <c r="G11" s="15">
        <v>1078.7272727272727</v>
      </c>
      <c r="H11" s="6">
        <f t="shared" si="1"/>
        <v>64344.908314512082</v>
      </c>
      <c r="I11" s="33"/>
      <c r="J11" s="33"/>
      <c r="K11" s="32"/>
      <c r="L11" s="32"/>
      <c r="M11" s="32"/>
      <c r="N11" s="32"/>
      <c r="O11" s="4">
        <v>2973679.94</v>
      </c>
      <c r="P11" s="32"/>
      <c r="Q11" s="4">
        <v>116413.43000000001</v>
      </c>
      <c r="R11" s="4">
        <v>747957.96</v>
      </c>
      <c r="S11" s="4">
        <v>69410607.460000038</v>
      </c>
      <c r="T11" s="4">
        <v>183866.80000000002</v>
      </c>
      <c r="U11" s="4">
        <v>0</v>
      </c>
      <c r="V11" s="4">
        <v>2997.75</v>
      </c>
      <c r="W11" s="14">
        <v>164230.18</v>
      </c>
      <c r="X11" s="14">
        <v>932018</v>
      </c>
    </row>
    <row r="12" spans="1:26" x14ac:dyDescent="0.35">
      <c r="A12" s="2" t="s">
        <v>5</v>
      </c>
      <c r="B12" s="1">
        <v>2016</v>
      </c>
      <c r="C12" s="14">
        <f t="shared" si="0"/>
        <v>398988.3</v>
      </c>
      <c r="D12" s="21">
        <v>398988.3</v>
      </c>
      <c r="E12" s="4">
        <v>249696.11000000002</v>
      </c>
      <c r="F12" s="22">
        <v>3</v>
      </c>
      <c r="G12" s="7">
        <v>0</v>
      </c>
      <c r="H12" s="6" t="s">
        <v>4</v>
      </c>
      <c r="I12" s="33"/>
      <c r="J12" s="33"/>
      <c r="K12" s="32"/>
      <c r="L12" s="32"/>
      <c r="M12" s="32"/>
      <c r="N12" s="32"/>
      <c r="O12" s="4">
        <v>100.95</v>
      </c>
      <c r="P12" s="32"/>
      <c r="Q12" s="4">
        <v>29517.84</v>
      </c>
      <c r="R12" s="4">
        <v>0</v>
      </c>
      <c r="S12" s="4">
        <v>398988.3</v>
      </c>
      <c r="T12" s="4">
        <v>0</v>
      </c>
      <c r="U12" s="4">
        <v>0</v>
      </c>
      <c r="V12" s="4">
        <v>0</v>
      </c>
      <c r="W12" s="14">
        <v>0</v>
      </c>
      <c r="X12" s="14"/>
    </row>
    <row r="13" spans="1:26" x14ac:dyDescent="0.35">
      <c r="A13" s="2" t="s">
        <v>3</v>
      </c>
      <c r="B13" s="1">
        <v>2016</v>
      </c>
      <c r="C13" s="14">
        <f t="shared" si="0"/>
        <v>37725447.410000019</v>
      </c>
      <c r="D13" s="21">
        <v>36994786.980000019</v>
      </c>
      <c r="E13" s="4">
        <v>22552202.800000001</v>
      </c>
      <c r="F13" s="22">
        <v>318.5</v>
      </c>
      <c r="G13" s="15">
        <v>507.27272727272725</v>
      </c>
      <c r="H13" s="6">
        <f t="shared" ref="H13:H25" si="2">S13/G13</f>
        <v>71201.108295698927</v>
      </c>
      <c r="I13" s="33"/>
      <c r="J13" s="33"/>
      <c r="K13" s="32"/>
      <c r="L13" s="32"/>
      <c r="M13" s="32"/>
      <c r="N13" s="32"/>
      <c r="O13" s="4">
        <v>2641132.73</v>
      </c>
      <c r="P13" s="32"/>
      <c r="Q13" s="4">
        <v>834510.8899999999</v>
      </c>
      <c r="R13" s="4">
        <v>200639.13999999998</v>
      </c>
      <c r="S13" s="4">
        <v>36118380.390000001</v>
      </c>
      <c r="T13" s="4">
        <v>408008.93000000005</v>
      </c>
      <c r="U13" s="4">
        <v>0</v>
      </c>
      <c r="V13" s="4">
        <v>0</v>
      </c>
      <c r="W13" s="14">
        <v>267743.07</v>
      </c>
      <c r="X13" s="23">
        <v>730660.43</v>
      </c>
    </row>
    <row r="14" spans="1:26" x14ac:dyDescent="0.35">
      <c r="A14" s="2" t="s">
        <v>2</v>
      </c>
      <c r="B14" s="1">
        <v>2016</v>
      </c>
      <c r="C14" s="14">
        <f t="shared" si="0"/>
        <v>64033913.659999974</v>
      </c>
      <c r="D14" s="21">
        <v>62354166.659999974</v>
      </c>
      <c r="E14" s="4">
        <v>43797039.009999998</v>
      </c>
      <c r="F14" s="22">
        <v>588</v>
      </c>
      <c r="G14" s="15">
        <v>1075</v>
      </c>
      <c r="H14" s="6">
        <f t="shared" si="2"/>
        <v>56737.965581395329</v>
      </c>
      <c r="I14" s="33"/>
      <c r="J14" s="33"/>
      <c r="K14" s="32"/>
      <c r="L14" s="32"/>
      <c r="M14" s="32"/>
      <c r="N14" s="32"/>
      <c r="O14" s="4">
        <v>3317659.1</v>
      </c>
      <c r="P14" s="32"/>
      <c r="Q14" s="4">
        <v>368570.51999999996</v>
      </c>
      <c r="R14" s="4">
        <v>0</v>
      </c>
      <c r="S14" s="4">
        <v>60993312.999999978</v>
      </c>
      <c r="T14" s="4">
        <v>191570.1</v>
      </c>
      <c r="U14" s="4">
        <v>0</v>
      </c>
      <c r="V14" s="4">
        <v>0</v>
      </c>
      <c r="W14" s="14">
        <v>1169283.56</v>
      </c>
      <c r="X14" s="14">
        <v>1679747</v>
      </c>
    </row>
    <row r="15" spans="1:26" x14ac:dyDescent="0.35">
      <c r="A15" s="2" t="s">
        <v>1</v>
      </c>
      <c r="B15" s="1">
        <v>2016</v>
      </c>
      <c r="C15" s="14">
        <f t="shared" si="0"/>
        <v>110002385.29000001</v>
      </c>
      <c r="D15" s="21">
        <v>107501629.55000001</v>
      </c>
      <c r="E15" s="4">
        <v>77581251.970000029</v>
      </c>
      <c r="F15" s="22">
        <v>1002.7</v>
      </c>
      <c r="G15" s="15">
        <v>1583.8181818181818</v>
      </c>
      <c r="H15" s="6">
        <f t="shared" si="2"/>
        <v>66598.21768109288</v>
      </c>
      <c r="I15" s="33"/>
      <c r="J15" s="33"/>
      <c r="K15" s="32"/>
      <c r="L15" s="32"/>
      <c r="M15" s="32"/>
      <c r="N15" s="32"/>
      <c r="O15" s="4">
        <v>12647227.379999999</v>
      </c>
      <c r="P15" s="32"/>
      <c r="Q15" s="4">
        <v>12268.23</v>
      </c>
      <c r="R15" s="4">
        <v>571687.41999999993</v>
      </c>
      <c r="S15" s="4">
        <v>105479468.04000001</v>
      </c>
      <c r="T15" s="4">
        <v>133754.76</v>
      </c>
      <c r="U15" s="4">
        <v>0</v>
      </c>
      <c r="V15" s="4">
        <v>0</v>
      </c>
      <c r="W15" s="14">
        <v>1316719.33</v>
      </c>
      <c r="X15" s="21">
        <v>2500755.7400000002</v>
      </c>
    </row>
    <row r="16" spans="1:26" x14ac:dyDescent="0.35">
      <c r="A16" s="2" t="s">
        <v>0</v>
      </c>
      <c r="B16" s="1">
        <v>2016</v>
      </c>
      <c r="C16" s="14">
        <f t="shared" si="0"/>
        <v>49428646.420000002</v>
      </c>
      <c r="D16" s="21">
        <v>49428646.420000002</v>
      </c>
      <c r="E16" s="4">
        <v>32320149.940000001</v>
      </c>
      <c r="F16" s="22">
        <v>554.70000000000005</v>
      </c>
      <c r="G16" s="15">
        <v>1086.4545454545455</v>
      </c>
      <c r="H16" s="6">
        <f t="shared" si="2"/>
        <v>44541.427703957823</v>
      </c>
      <c r="I16" s="33"/>
      <c r="J16" s="33"/>
      <c r="K16" s="32"/>
      <c r="L16" s="32"/>
      <c r="M16" s="32"/>
      <c r="N16" s="32"/>
      <c r="O16" s="4">
        <v>5990797.8699999992</v>
      </c>
      <c r="P16" s="32"/>
      <c r="Q16" s="4">
        <v>285267.26</v>
      </c>
      <c r="R16" s="4">
        <v>396803.13</v>
      </c>
      <c r="S16" s="4">
        <v>48392236.589999996</v>
      </c>
      <c r="T16" s="4">
        <v>609715.84999999986</v>
      </c>
      <c r="U16" s="4">
        <v>0</v>
      </c>
      <c r="V16" s="4">
        <v>0</v>
      </c>
      <c r="W16" s="14">
        <v>29890.85</v>
      </c>
      <c r="X16" s="14">
        <v>0</v>
      </c>
    </row>
    <row r="17" spans="1:24" x14ac:dyDescent="0.35">
      <c r="A17" s="2" t="s">
        <v>14</v>
      </c>
      <c r="B17" s="1">
        <v>2017</v>
      </c>
      <c r="C17" s="14">
        <f t="shared" si="0"/>
        <v>33838992.630000018</v>
      </c>
      <c r="D17" s="21">
        <v>33568058.630000018</v>
      </c>
      <c r="E17" s="4">
        <v>25263591.569999997</v>
      </c>
      <c r="F17" s="22">
        <v>300.7</v>
      </c>
      <c r="G17" s="15">
        <v>391.07204301075274</v>
      </c>
      <c r="H17" s="6">
        <f t="shared" si="2"/>
        <v>73800.510892583654</v>
      </c>
      <c r="I17" s="33"/>
      <c r="J17" s="33"/>
      <c r="K17" s="32"/>
      <c r="L17" s="32"/>
      <c r="M17" s="32"/>
      <c r="N17" s="32"/>
      <c r="O17" s="4">
        <v>1221473.8399999999</v>
      </c>
      <c r="P17" s="32"/>
      <c r="Q17" s="4">
        <v>28353.08</v>
      </c>
      <c r="R17" s="4">
        <v>123530.88</v>
      </c>
      <c r="S17" s="4">
        <v>28861316.57</v>
      </c>
      <c r="T17" s="4">
        <v>364056.33999999997</v>
      </c>
      <c r="U17" s="4">
        <v>0</v>
      </c>
      <c r="V17" s="4">
        <v>0</v>
      </c>
      <c r="W17" s="14">
        <v>4219154.8400000008</v>
      </c>
      <c r="X17" s="14">
        <v>270934</v>
      </c>
    </row>
    <row r="18" spans="1:24" x14ac:dyDescent="0.35">
      <c r="A18" s="2" t="s">
        <v>13</v>
      </c>
      <c r="B18" s="1">
        <v>2017</v>
      </c>
      <c r="C18" s="14">
        <f t="shared" si="0"/>
        <v>20475664.909999993</v>
      </c>
      <c r="D18" s="21">
        <v>20475664.909999993</v>
      </c>
      <c r="E18" s="4">
        <v>15197286.83</v>
      </c>
      <c r="F18" s="22">
        <v>215.9</v>
      </c>
      <c r="G18" s="15">
        <v>246.62344086021503</v>
      </c>
      <c r="H18" s="6">
        <f t="shared" si="2"/>
        <v>71641.570518896493</v>
      </c>
      <c r="I18" s="33"/>
      <c r="J18" s="33"/>
      <c r="K18" s="32"/>
      <c r="L18" s="32"/>
      <c r="M18" s="32"/>
      <c r="N18" s="32"/>
      <c r="O18" s="4">
        <v>321145.98</v>
      </c>
      <c r="P18" s="32"/>
      <c r="Q18" s="4">
        <v>48643.479999999989</v>
      </c>
      <c r="R18" s="4">
        <v>111152</v>
      </c>
      <c r="S18" s="4">
        <v>17668490.629999995</v>
      </c>
      <c r="T18" s="4">
        <v>307766.20000000007</v>
      </c>
      <c r="U18" s="4">
        <v>0</v>
      </c>
      <c r="V18" s="4">
        <v>619797.68999999994</v>
      </c>
      <c r="W18" s="14">
        <v>1768458</v>
      </c>
      <c r="X18" s="14"/>
    </row>
    <row r="19" spans="1:24" x14ac:dyDescent="0.35">
      <c r="A19" s="2" t="s">
        <v>12</v>
      </c>
      <c r="B19" s="1">
        <v>2017</v>
      </c>
      <c r="C19" s="14">
        <f t="shared" si="0"/>
        <v>50664348.369999997</v>
      </c>
      <c r="D19" s="21">
        <v>50526144.719999999</v>
      </c>
      <c r="E19" s="4">
        <v>34021612.149999999</v>
      </c>
      <c r="F19" s="22">
        <v>573.70000000000005</v>
      </c>
      <c r="G19" s="15">
        <v>1292.0251612903226</v>
      </c>
      <c r="H19" s="6">
        <f t="shared" si="2"/>
        <v>38460.270905540143</v>
      </c>
      <c r="I19" s="33"/>
      <c r="J19" s="33"/>
      <c r="K19" s="32"/>
      <c r="L19" s="32"/>
      <c r="M19" s="32"/>
      <c r="N19" s="32"/>
      <c r="O19" s="4">
        <v>9023632.4900000002</v>
      </c>
      <c r="P19" s="32"/>
      <c r="Q19" s="4">
        <v>284898.15000000002</v>
      </c>
      <c r="R19" s="4">
        <v>256457.84999999998</v>
      </c>
      <c r="S19" s="4">
        <v>49691637.719999999</v>
      </c>
      <c r="T19" s="4">
        <v>507086.2</v>
      </c>
      <c r="U19" s="4">
        <v>0</v>
      </c>
      <c r="V19" s="4">
        <v>0</v>
      </c>
      <c r="W19" s="14">
        <v>70962.95</v>
      </c>
      <c r="X19" s="1">
        <v>138203.65</v>
      </c>
    </row>
    <row r="20" spans="1:24" x14ac:dyDescent="0.35">
      <c r="A20" s="2" t="s">
        <v>11</v>
      </c>
      <c r="B20" s="1">
        <v>2017</v>
      </c>
      <c r="C20" s="14">
        <f t="shared" si="0"/>
        <v>3704534.4399999995</v>
      </c>
      <c r="D20" s="21">
        <v>3704534.4399999995</v>
      </c>
      <c r="E20" s="4">
        <v>2691193.45</v>
      </c>
      <c r="F20" s="22">
        <v>41</v>
      </c>
      <c r="G20" s="15">
        <v>30</v>
      </c>
      <c r="H20" s="6">
        <f t="shared" si="2"/>
        <v>111955.89566666663</v>
      </c>
      <c r="I20" s="33"/>
      <c r="J20" s="33"/>
      <c r="K20" s="32"/>
      <c r="L20" s="32"/>
      <c r="M20" s="32"/>
      <c r="N20" s="32"/>
      <c r="O20" s="4">
        <v>11361.27</v>
      </c>
      <c r="P20" s="32"/>
      <c r="Q20" s="4">
        <v>6040.98</v>
      </c>
      <c r="R20" s="4">
        <v>74225</v>
      </c>
      <c r="S20" s="4">
        <v>3358676.8699999992</v>
      </c>
      <c r="T20" s="4">
        <v>4200</v>
      </c>
      <c r="U20" s="4">
        <v>0</v>
      </c>
      <c r="V20" s="4">
        <v>0</v>
      </c>
      <c r="W20" s="14">
        <v>267432.56999999995</v>
      </c>
      <c r="X20" s="14"/>
    </row>
    <row r="21" spans="1:24" x14ac:dyDescent="0.35">
      <c r="A21" s="2" t="s">
        <v>10</v>
      </c>
      <c r="B21" s="1">
        <v>2017</v>
      </c>
      <c r="C21" s="14">
        <f t="shared" si="0"/>
        <v>76218265.019999906</v>
      </c>
      <c r="D21" s="21">
        <v>74423534.019999906</v>
      </c>
      <c r="E21" s="4">
        <v>48464185.869999997</v>
      </c>
      <c r="F21" s="22">
        <v>628</v>
      </c>
      <c r="G21" s="15">
        <v>1573</v>
      </c>
      <c r="H21" s="6">
        <f t="shared" si="2"/>
        <v>44537.51113159566</v>
      </c>
      <c r="I21" s="33">
        <v>42941</v>
      </c>
      <c r="J21" s="33"/>
      <c r="K21" s="32"/>
      <c r="L21" s="32"/>
      <c r="M21" s="32"/>
      <c r="N21" s="32"/>
      <c r="O21" s="4">
        <v>9714739.209999999</v>
      </c>
      <c r="P21" s="32"/>
      <c r="Q21" s="4">
        <v>2066892.02</v>
      </c>
      <c r="R21" s="4">
        <v>191157.34</v>
      </c>
      <c r="S21" s="4">
        <v>70057505.009999976</v>
      </c>
      <c r="T21" s="4">
        <v>788474.27</v>
      </c>
      <c r="U21" s="4">
        <v>0</v>
      </c>
      <c r="V21" s="4">
        <v>0</v>
      </c>
      <c r="W21" s="14">
        <v>3386397.4</v>
      </c>
      <c r="X21" s="14">
        <v>1794731</v>
      </c>
    </row>
    <row r="22" spans="1:24" x14ac:dyDescent="0.35">
      <c r="A22" s="2" t="s">
        <v>9</v>
      </c>
      <c r="B22" s="1">
        <v>2017</v>
      </c>
      <c r="C22" s="14">
        <f t="shared" si="0"/>
        <v>16866880.709999997</v>
      </c>
      <c r="D22" s="21">
        <v>16866880.709999997</v>
      </c>
      <c r="E22" s="4">
        <v>11076625.890000001</v>
      </c>
      <c r="F22" s="22">
        <v>184.5</v>
      </c>
      <c r="G22" s="15">
        <v>249.66</v>
      </c>
      <c r="H22" s="6">
        <f t="shared" si="2"/>
        <v>66440.970239525748</v>
      </c>
      <c r="I22" s="33"/>
      <c r="J22" s="33"/>
      <c r="K22" s="32"/>
      <c r="L22" s="32"/>
      <c r="M22" s="32"/>
      <c r="N22" s="32"/>
      <c r="O22" s="4">
        <v>340517.3</v>
      </c>
      <c r="P22" s="32"/>
      <c r="Q22" s="4">
        <v>42565.22</v>
      </c>
      <c r="R22" s="4">
        <v>0</v>
      </c>
      <c r="S22" s="4">
        <v>16587652.629999999</v>
      </c>
      <c r="T22" s="4">
        <v>205686</v>
      </c>
      <c r="U22" s="4">
        <v>0</v>
      </c>
      <c r="V22" s="4">
        <v>0</v>
      </c>
      <c r="W22" s="14">
        <v>73542.080000000002</v>
      </c>
      <c r="X22" s="14"/>
    </row>
    <row r="23" spans="1:24" x14ac:dyDescent="0.35">
      <c r="A23" s="2" t="s">
        <v>8</v>
      </c>
      <c r="B23" s="1">
        <v>2017</v>
      </c>
      <c r="C23" s="14">
        <f t="shared" si="0"/>
        <v>81703181.50000006</v>
      </c>
      <c r="D23" s="21">
        <v>81703181.50000006</v>
      </c>
      <c r="E23" s="4">
        <v>63920974.970000006</v>
      </c>
      <c r="F23" s="22">
        <v>905.7</v>
      </c>
      <c r="G23" s="15">
        <v>1557.26</v>
      </c>
      <c r="H23" s="6">
        <f t="shared" si="2"/>
        <v>50114.003108023091</v>
      </c>
      <c r="I23" s="33"/>
      <c r="J23" s="33"/>
      <c r="K23" s="32"/>
      <c r="L23" s="32"/>
      <c r="M23" s="32"/>
      <c r="N23" s="32"/>
      <c r="O23" s="4">
        <v>2906822.08</v>
      </c>
      <c r="P23" s="32"/>
      <c r="Q23" s="4">
        <v>113138.09</v>
      </c>
      <c r="R23" s="4">
        <v>212762.7</v>
      </c>
      <c r="S23" s="4">
        <v>78040532.480000034</v>
      </c>
      <c r="T23" s="4">
        <v>462285.64999999997</v>
      </c>
      <c r="U23" s="4">
        <v>0</v>
      </c>
      <c r="V23" s="4">
        <v>2286535.9699999997</v>
      </c>
      <c r="W23" s="14">
        <v>701064.70000000019</v>
      </c>
      <c r="X23" s="14"/>
    </row>
    <row r="24" spans="1:24" x14ac:dyDescent="0.35">
      <c r="A24" s="2" t="s">
        <v>7</v>
      </c>
      <c r="B24" s="1">
        <v>2017</v>
      </c>
      <c r="C24" s="14">
        <f t="shared" si="0"/>
        <v>15949374.299999993</v>
      </c>
      <c r="D24" s="21">
        <v>15679656.299999993</v>
      </c>
      <c r="E24" s="4">
        <v>12512551.410000002</v>
      </c>
      <c r="F24" s="22">
        <v>175.5</v>
      </c>
      <c r="G24" s="15">
        <v>233.81333333333333</v>
      </c>
      <c r="H24" s="6">
        <f t="shared" si="2"/>
        <v>65212.074617928811</v>
      </c>
      <c r="I24" s="33"/>
      <c r="J24" s="33"/>
      <c r="K24" s="32"/>
      <c r="L24" s="32"/>
      <c r="M24" s="32"/>
      <c r="N24" s="32"/>
      <c r="O24" s="4">
        <v>387621.44</v>
      </c>
      <c r="P24" s="32"/>
      <c r="Q24" s="4">
        <v>12539.01</v>
      </c>
      <c r="R24" s="4">
        <v>70789</v>
      </c>
      <c r="S24" s="4">
        <v>15247452.539999995</v>
      </c>
      <c r="T24" s="4">
        <v>133362.29999999999</v>
      </c>
      <c r="U24" s="4">
        <v>0</v>
      </c>
      <c r="V24" s="4">
        <v>167348.35</v>
      </c>
      <c r="W24" s="14">
        <v>60704.11</v>
      </c>
      <c r="X24" s="14">
        <v>269718</v>
      </c>
    </row>
    <row r="25" spans="1:24" x14ac:dyDescent="0.35">
      <c r="A25" s="2" t="s">
        <v>6</v>
      </c>
      <c r="B25" s="1">
        <v>2017</v>
      </c>
      <c r="C25" s="14">
        <f t="shared" si="0"/>
        <v>70752212.540000036</v>
      </c>
      <c r="D25" s="21">
        <v>70232434.540000036</v>
      </c>
      <c r="E25" s="4">
        <v>53730060.969999991</v>
      </c>
      <c r="F25" s="22">
        <v>678.6</v>
      </c>
      <c r="G25" s="15">
        <v>1125.4133333333334</v>
      </c>
      <c r="H25" s="6">
        <f t="shared" si="2"/>
        <v>61626.045023458057</v>
      </c>
      <c r="I25" s="33"/>
      <c r="J25" s="33"/>
      <c r="K25" s="32"/>
      <c r="L25" s="32"/>
      <c r="M25" s="32"/>
      <c r="N25" s="32"/>
      <c r="O25" s="4">
        <v>2908430.7800000003</v>
      </c>
      <c r="P25" s="32"/>
      <c r="Q25" s="4">
        <v>234060.86</v>
      </c>
      <c r="R25" s="4">
        <v>208270.86</v>
      </c>
      <c r="S25" s="4">
        <v>69354772.750000015</v>
      </c>
      <c r="T25" s="4">
        <v>459988.36000000004</v>
      </c>
      <c r="U25" s="4">
        <v>0</v>
      </c>
      <c r="V25" s="4">
        <v>2328.0300000000002</v>
      </c>
      <c r="W25" s="14">
        <v>207074.54</v>
      </c>
      <c r="X25" s="14">
        <v>519778</v>
      </c>
    </row>
    <row r="26" spans="1:24" x14ac:dyDescent="0.35">
      <c r="A26" s="2" t="s">
        <v>5</v>
      </c>
      <c r="B26" s="1">
        <v>2017</v>
      </c>
      <c r="C26" s="14">
        <f t="shared" si="0"/>
        <v>455193.47999999992</v>
      </c>
      <c r="D26" s="21">
        <v>455193.47999999992</v>
      </c>
      <c r="E26" s="4">
        <v>285586.03999999998</v>
      </c>
      <c r="F26" s="22">
        <v>3.5</v>
      </c>
      <c r="G26" s="7">
        <v>0</v>
      </c>
      <c r="H26" s="6" t="s">
        <v>4</v>
      </c>
      <c r="I26" s="33"/>
      <c r="J26" s="33"/>
      <c r="K26" s="32"/>
      <c r="L26" s="32"/>
      <c r="M26" s="32"/>
      <c r="N26" s="32"/>
      <c r="O26" s="4">
        <v>350.2</v>
      </c>
      <c r="P26" s="32"/>
      <c r="Q26" s="4">
        <v>363.2</v>
      </c>
      <c r="R26" s="4">
        <v>0</v>
      </c>
      <c r="S26" s="4">
        <v>455193.47999999992</v>
      </c>
      <c r="T26" s="4">
        <v>0</v>
      </c>
      <c r="U26" s="4">
        <v>0</v>
      </c>
      <c r="V26" s="4">
        <v>0</v>
      </c>
      <c r="W26" s="14">
        <v>0</v>
      </c>
      <c r="X26" s="14"/>
    </row>
    <row r="27" spans="1:24" x14ac:dyDescent="0.35">
      <c r="A27" s="2" t="s">
        <v>3</v>
      </c>
      <c r="B27" s="1">
        <v>2017</v>
      </c>
      <c r="C27" s="14">
        <f t="shared" si="0"/>
        <v>39781938.829999961</v>
      </c>
      <c r="D27" s="21">
        <v>39053960.639999963</v>
      </c>
      <c r="E27" s="4">
        <v>24176000.859999999</v>
      </c>
      <c r="F27" s="22">
        <v>328.5</v>
      </c>
      <c r="G27" s="15">
        <v>494</v>
      </c>
      <c r="H27" s="6">
        <f t="shared" ref="H27:H39" si="3">S27/G27</f>
        <v>73501.474554655812</v>
      </c>
      <c r="I27" s="33"/>
      <c r="J27" s="33"/>
      <c r="K27" s="32"/>
      <c r="L27" s="32"/>
      <c r="M27" s="32"/>
      <c r="N27" s="32"/>
      <c r="O27" s="4">
        <v>2460936.81</v>
      </c>
      <c r="P27" s="32"/>
      <c r="Q27" s="4">
        <v>838022.97</v>
      </c>
      <c r="R27" s="4">
        <v>1802125.34</v>
      </c>
      <c r="S27" s="4">
        <v>36309728.42999997</v>
      </c>
      <c r="T27" s="4">
        <v>467346.96</v>
      </c>
      <c r="U27" s="4">
        <v>0</v>
      </c>
      <c r="V27" s="4">
        <v>0</v>
      </c>
      <c r="W27" s="14">
        <v>474759.90999999992</v>
      </c>
      <c r="X27" s="14">
        <v>727978.19</v>
      </c>
    </row>
    <row r="28" spans="1:24" x14ac:dyDescent="0.35">
      <c r="A28" s="2" t="s">
        <v>2</v>
      </c>
      <c r="B28" s="1">
        <v>2017</v>
      </c>
      <c r="C28" s="14">
        <f t="shared" si="0"/>
        <v>62314796.179999992</v>
      </c>
      <c r="D28" s="21">
        <v>60599503.179999992</v>
      </c>
      <c r="E28" s="4">
        <v>44757990.689999998</v>
      </c>
      <c r="F28" s="22">
        <v>609.4</v>
      </c>
      <c r="G28" s="15">
        <v>1303.42</v>
      </c>
      <c r="H28" s="6">
        <f t="shared" si="3"/>
        <v>46231.432523668496</v>
      </c>
      <c r="I28" s="33"/>
      <c r="J28" s="33"/>
      <c r="K28" s="32"/>
      <c r="L28" s="32"/>
      <c r="M28" s="32"/>
      <c r="N28" s="32"/>
      <c r="O28" s="4">
        <v>2961025.4400000004</v>
      </c>
      <c r="P28" s="32"/>
      <c r="Q28" s="4">
        <v>257275.09999999998</v>
      </c>
      <c r="R28" s="4">
        <v>0</v>
      </c>
      <c r="S28" s="4">
        <v>60258973.779999994</v>
      </c>
      <c r="T28" s="4">
        <v>203869.90000000002</v>
      </c>
      <c r="U28" s="4">
        <v>0</v>
      </c>
      <c r="V28" s="4">
        <v>0</v>
      </c>
      <c r="W28" s="14">
        <v>136659.5</v>
      </c>
      <c r="X28" s="23">
        <v>1715293</v>
      </c>
    </row>
    <row r="29" spans="1:24" x14ac:dyDescent="0.35">
      <c r="A29" s="2" t="s">
        <v>1</v>
      </c>
      <c r="B29" s="1">
        <v>2017</v>
      </c>
      <c r="C29" s="14">
        <f t="shared" si="0"/>
        <v>111892363.77000007</v>
      </c>
      <c r="D29" s="21">
        <v>110050896.59000006</v>
      </c>
      <c r="E29" s="4">
        <v>78289269.650000006</v>
      </c>
      <c r="F29" s="22">
        <v>993.9</v>
      </c>
      <c r="G29" s="15">
        <v>1644.8866666666668</v>
      </c>
      <c r="H29" s="6">
        <f t="shared" si="3"/>
        <v>66069.153627605585</v>
      </c>
      <c r="I29" s="33"/>
      <c r="J29" s="33"/>
      <c r="K29" s="32"/>
      <c r="L29" s="32"/>
      <c r="M29" s="32"/>
      <c r="N29" s="32"/>
      <c r="O29" s="4">
        <v>13965412.34</v>
      </c>
      <c r="P29" s="32"/>
      <c r="Q29" s="4">
        <v>18698.689999999999</v>
      </c>
      <c r="R29" s="4">
        <v>187480.63</v>
      </c>
      <c r="S29" s="4">
        <v>108676269.88000005</v>
      </c>
      <c r="T29" s="4">
        <v>138841.13</v>
      </c>
      <c r="U29" s="4">
        <v>0</v>
      </c>
      <c r="V29" s="4">
        <v>0</v>
      </c>
      <c r="W29" s="14">
        <v>1048304.95</v>
      </c>
      <c r="X29" s="21">
        <v>1841467.18</v>
      </c>
    </row>
    <row r="30" spans="1:24" x14ac:dyDescent="0.35">
      <c r="A30" s="2" t="s">
        <v>0</v>
      </c>
      <c r="B30" s="1">
        <v>2017</v>
      </c>
      <c r="C30" s="14">
        <f t="shared" si="0"/>
        <v>52771111.079999998</v>
      </c>
      <c r="D30" s="21">
        <v>52762664.809999995</v>
      </c>
      <c r="E30" s="4">
        <v>35656261.630000003</v>
      </c>
      <c r="F30" s="22">
        <v>568.1</v>
      </c>
      <c r="G30" s="15">
        <v>1160.9266666666667</v>
      </c>
      <c r="H30" s="6">
        <f t="shared" si="3"/>
        <v>44568.48277812553</v>
      </c>
      <c r="I30" s="33"/>
      <c r="J30" s="33"/>
      <c r="K30" s="32"/>
      <c r="L30" s="32"/>
      <c r="M30" s="32"/>
      <c r="N30" s="32"/>
      <c r="O30" s="4">
        <v>6004833.879999999</v>
      </c>
      <c r="P30" s="32"/>
      <c r="Q30" s="4">
        <v>172236.31999999998</v>
      </c>
      <c r="R30" s="4">
        <v>287560.18</v>
      </c>
      <c r="S30" s="4">
        <v>51740740.150000013</v>
      </c>
      <c r="T30" s="4">
        <v>545125.39999999991</v>
      </c>
      <c r="U30" s="4">
        <v>0</v>
      </c>
      <c r="V30" s="4">
        <v>0</v>
      </c>
      <c r="W30" s="14">
        <v>189239.08000000005</v>
      </c>
      <c r="X30" s="21">
        <v>8446.27</v>
      </c>
    </row>
    <row r="31" spans="1:24" x14ac:dyDescent="0.35">
      <c r="A31" s="2" t="s">
        <v>14</v>
      </c>
      <c r="B31" s="1">
        <v>2018</v>
      </c>
      <c r="C31" s="14">
        <f t="shared" si="0"/>
        <v>33894519.270000003</v>
      </c>
      <c r="D31" s="21">
        <v>33525177.270000003</v>
      </c>
      <c r="E31" s="4">
        <v>24543595.969999999</v>
      </c>
      <c r="F31" s="22">
        <v>305.10000000000002</v>
      </c>
      <c r="G31" s="15">
        <v>313.55109062980029</v>
      </c>
      <c r="H31" s="6">
        <f t="shared" si="3"/>
        <v>94292.129778961331</v>
      </c>
      <c r="I31" s="14"/>
      <c r="J31" s="14"/>
      <c r="K31" s="32"/>
      <c r="L31" s="32"/>
      <c r="M31" s="32"/>
      <c r="N31" s="32"/>
      <c r="O31" s="4">
        <v>2032776.91</v>
      </c>
      <c r="P31" s="32"/>
      <c r="Q31" s="4">
        <v>31905.039999999997</v>
      </c>
      <c r="R31" s="4">
        <v>37604.28</v>
      </c>
      <c r="S31" s="4">
        <v>29565400.129999995</v>
      </c>
      <c r="T31" s="4">
        <v>378863.31</v>
      </c>
      <c r="U31" s="4">
        <v>0</v>
      </c>
      <c r="V31" s="4">
        <v>0</v>
      </c>
      <c r="W31" s="14">
        <v>3543309.5500000007</v>
      </c>
      <c r="X31" s="21">
        <v>369342</v>
      </c>
    </row>
    <row r="32" spans="1:24" x14ac:dyDescent="0.35">
      <c r="A32" s="2" t="s">
        <v>13</v>
      </c>
      <c r="B32" s="1">
        <v>2018</v>
      </c>
      <c r="C32" s="14">
        <f t="shared" si="0"/>
        <v>21345591.690000001</v>
      </c>
      <c r="D32" s="21">
        <v>21345591.690000001</v>
      </c>
      <c r="E32" s="4">
        <v>15076954.439999999</v>
      </c>
      <c r="F32" s="22">
        <v>211</v>
      </c>
      <c r="G32" s="15">
        <v>209</v>
      </c>
      <c r="H32" s="6">
        <f t="shared" si="3"/>
        <v>84957.90004784691</v>
      </c>
      <c r="I32" s="14">
        <v>84791</v>
      </c>
      <c r="J32" s="14"/>
      <c r="K32" s="32"/>
      <c r="L32" s="32"/>
      <c r="M32" s="32"/>
      <c r="N32" s="32"/>
      <c r="O32" s="4">
        <v>393116.86</v>
      </c>
      <c r="P32" s="32"/>
      <c r="Q32" s="4">
        <v>56477.810000000005</v>
      </c>
      <c r="R32" s="4">
        <v>265717</v>
      </c>
      <c r="S32" s="4">
        <v>17756201.110000003</v>
      </c>
      <c r="T32" s="4">
        <v>331706.76999999996</v>
      </c>
      <c r="U32" s="4">
        <v>0</v>
      </c>
      <c r="V32" s="4">
        <v>336653.1700000001</v>
      </c>
      <c r="W32" s="14">
        <v>265313</v>
      </c>
      <c r="X32" s="14"/>
    </row>
    <row r="33" spans="1:26" x14ac:dyDescent="0.35">
      <c r="A33" s="2" t="s">
        <v>12</v>
      </c>
      <c r="B33" s="1">
        <v>2018</v>
      </c>
      <c r="C33" s="14">
        <f t="shared" si="0"/>
        <v>51188510.730000041</v>
      </c>
      <c r="D33" s="21">
        <v>51048137.180000044</v>
      </c>
      <c r="E33" s="4">
        <v>34210279</v>
      </c>
      <c r="F33" s="22">
        <v>566.5</v>
      </c>
      <c r="G33" s="15">
        <v>1180</v>
      </c>
      <c r="H33" s="6">
        <f t="shared" si="3"/>
        <v>42541.434525423749</v>
      </c>
      <c r="I33" s="14">
        <v>42523</v>
      </c>
      <c r="J33" s="14">
        <v>34477</v>
      </c>
      <c r="K33" s="32"/>
      <c r="L33" s="32"/>
      <c r="M33" s="32"/>
      <c r="N33" s="32"/>
      <c r="O33" s="4">
        <v>9319772.9900000002</v>
      </c>
      <c r="P33" s="32"/>
      <c r="Q33" s="4">
        <v>384988.04</v>
      </c>
      <c r="R33" s="4">
        <v>80921.959999999992</v>
      </c>
      <c r="S33" s="4">
        <v>50198892.740000024</v>
      </c>
      <c r="T33" s="4">
        <v>690493.35</v>
      </c>
      <c r="U33" s="4">
        <v>0</v>
      </c>
      <c r="V33" s="4">
        <v>0</v>
      </c>
      <c r="W33" s="14">
        <v>77829.13</v>
      </c>
      <c r="X33" s="14">
        <v>140373.54999999999</v>
      </c>
    </row>
    <row r="34" spans="1:26" x14ac:dyDescent="0.35">
      <c r="A34" s="2" t="s">
        <v>11</v>
      </c>
      <c r="B34" s="1">
        <v>2018</v>
      </c>
      <c r="C34" s="14">
        <f t="shared" si="0"/>
        <v>3888826.2599999993</v>
      </c>
      <c r="D34" s="21">
        <v>3888826.2599999993</v>
      </c>
      <c r="E34" s="4">
        <v>2566667.84</v>
      </c>
      <c r="F34" s="22">
        <v>37</v>
      </c>
      <c r="G34" s="15">
        <v>22</v>
      </c>
      <c r="H34" s="6">
        <f t="shared" si="3"/>
        <v>154194.86363636365</v>
      </c>
      <c r="I34" s="14">
        <v>154195</v>
      </c>
      <c r="J34" s="14">
        <v>54496</v>
      </c>
      <c r="K34" s="32"/>
      <c r="L34" s="32"/>
      <c r="M34" s="32"/>
      <c r="N34" s="32"/>
      <c r="O34" s="4">
        <v>37268.230000000003</v>
      </c>
      <c r="P34" s="32"/>
      <c r="Q34" s="4"/>
      <c r="R34" s="4">
        <v>74400</v>
      </c>
      <c r="S34" s="4">
        <v>3392287</v>
      </c>
      <c r="T34" s="4">
        <v>4530.92</v>
      </c>
      <c r="U34" s="4">
        <v>0</v>
      </c>
      <c r="V34" s="4">
        <v>0</v>
      </c>
      <c r="W34" s="14">
        <v>318472.81000000006</v>
      </c>
      <c r="X34" s="14"/>
    </row>
    <row r="35" spans="1:26" x14ac:dyDescent="0.35">
      <c r="A35" s="2" t="s">
        <v>10</v>
      </c>
      <c r="B35" s="1">
        <v>2018</v>
      </c>
      <c r="C35" s="14">
        <f t="shared" ref="C35:C66" si="4">SUM(D35+X35)</f>
        <v>79376641.550000027</v>
      </c>
      <c r="D35" s="21">
        <v>78001337.550000027</v>
      </c>
      <c r="E35" s="4">
        <v>51313435.969999999</v>
      </c>
      <c r="F35" s="22">
        <v>611.1</v>
      </c>
      <c r="G35" s="15">
        <v>1471</v>
      </c>
      <c r="H35" s="6">
        <f t="shared" si="3"/>
        <v>48784.30785180151</v>
      </c>
      <c r="I35" s="14">
        <v>47443</v>
      </c>
      <c r="J35" s="14">
        <v>43849</v>
      </c>
      <c r="K35" s="32"/>
      <c r="L35" s="32"/>
      <c r="M35" s="32"/>
      <c r="N35" s="32"/>
      <c r="O35" s="4">
        <v>9542666.4399999995</v>
      </c>
      <c r="P35" s="32"/>
      <c r="Q35" s="4">
        <v>2245620.19</v>
      </c>
      <c r="R35" s="4">
        <v>206554.72</v>
      </c>
      <c r="S35" s="4">
        <v>71761716.850000024</v>
      </c>
      <c r="T35" s="4">
        <v>498989.29</v>
      </c>
      <c r="U35" s="4">
        <v>0</v>
      </c>
      <c r="V35" s="4">
        <v>0</v>
      </c>
      <c r="W35" s="14">
        <v>5534076.6900000004</v>
      </c>
      <c r="X35" s="14">
        <v>1375304</v>
      </c>
    </row>
    <row r="36" spans="1:26" x14ac:dyDescent="0.35">
      <c r="A36" s="2" t="s">
        <v>9</v>
      </c>
      <c r="B36" s="1">
        <v>2018</v>
      </c>
      <c r="C36" s="14">
        <f t="shared" si="4"/>
        <v>17900469.899999995</v>
      </c>
      <c r="D36" s="21">
        <v>17900469.899999995</v>
      </c>
      <c r="E36" s="4">
        <v>13006055.48</v>
      </c>
      <c r="F36" s="22">
        <v>184.5</v>
      </c>
      <c r="G36" s="15">
        <v>220</v>
      </c>
      <c r="H36" s="6">
        <f t="shared" si="3"/>
        <v>79399.885590909093</v>
      </c>
      <c r="I36" s="14">
        <v>70606</v>
      </c>
      <c r="J36" s="14"/>
      <c r="K36" s="32"/>
      <c r="L36" s="32"/>
      <c r="M36" s="32"/>
      <c r="N36" s="32"/>
      <c r="O36" s="4">
        <v>374398.9</v>
      </c>
      <c r="P36" s="32"/>
      <c r="Q36" s="4">
        <v>73493.27</v>
      </c>
      <c r="R36" s="4">
        <v>0</v>
      </c>
      <c r="S36" s="4">
        <v>17467974.830000002</v>
      </c>
      <c r="T36" s="4">
        <v>432495.07000000007</v>
      </c>
      <c r="U36" s="4">
        <v>0</v>
      </c>
      <c r="V36" s="4">
        <v>0</v>
      </c>
      <c r="W36" s="14">
        <v>0</v>
      </c>
      <c r="X36" s="14"/>
    </row>
    <row r="37" spans="1:26" x14ac:dyDescent="0.35">
      <c r="A37" s="2" t="s">
        <v>8</v>
      </c>
      <c r="B37" s="1">
        <v>2018</v>
      </c>
      <c r="C37" s="14">
        <f t="shared" si="4"/>
        <v>84991769.849999979</v>
      </c>
      <c r="D37" s="21">
        <v>84991769.849999979</v>
      </c>
      <c r="E37" s="4">
        <v>65744918.979999989</v>
      </c>
      <c r="F37" s="22">
        <v>898.8</v>
      </c>
      <c r="G37" s="15">
        <v>1257</v>
      </c>
      <c r="H37" s="6">
        <f t="shared" si="3"/>
        <v>62999.253866348459</v>
      </c>
      <c r="I37" s="14">
        <v>61497</v>
      </c>
      <c r="J37" s="14">
        <v>51965</v>
      </c>
      <c r="K37" s="32"/>
      <c r="L37" s="32"/>
      <c r="M37" s="32"/>
      <c r="N37" s="32"/>
      <c r="O37" s="4">
        <v>2888790.03</v>
      </c>
      <c r="P37" s="32"/>
      <c r="Q37" s="4">
        <v>97602.559999999998</v>
      </c>
      <c r="R37" s="4">
        <v>1584039.92</v>
      </c>
      <c r="S37" s="4">
        <v>79190062.110000014</v>
      </c>
      <c r="T37" s="4">
        <v>634524.68000000005</v>
      </c>
      <c r="U37" s="4">
        <v>0</v>
      </c>
      <c r="V37" s="4">
        <v>2615707.7799999998</v>
      </c>
      <c r="W37" s="14">
        <v>967435.35999999987</v>
      </c>
      <c r="X37" s="14"/>
    </row>
    <row r="38" spans="1:26" x14ac:dyDescent="0.35">
      <c r="A38" s="2" t="s">
        <v>7</v>
      </c>
      <c r="B38" s="1">
        <v>2018</v>
      </c>
      <c r="C38" s="14">
        <f t="shared" si="4"/>
        <v>16334978.320000008</v>
      </c>
      <c r="D38" s="21">
        <v>16122008.320000008</v>
      </c>
      <c r="E38" s="4">
        <v>12581896.639999999</v>
      </c>
      <c r="F38" s="22">
        <v>173.5</v>
      </c>
      <c r="G38" s="15">
        <v>235</v>
      </c>
      <c r="H38" s="6">
        <f t="shared" si="3"/>
        <v>66476.622553191526</v>
      </c>
      <c r="I38" s="14">
        <v>63141</v>
      </c>
      <c r="J38" s="14">
        <v>62429</v>
      </c>
      <c r="K38" s="32"/>
      <c r="L38" s="32"/>
      <c r="M38" s="32"/>
      <c r="N38" s="32"/>
      <c r="O38" s="4">
        <v>438202.74000000005</v>
      </c>
      <c r="P38" s="32"/>
      <c r="Q38" s="4">
        <v>23398.69</v>
      </c>
      <c r="R38" s="4">
        <v>49895.4</v>
      </c>
      <c r="S38" s="4">
        <v>15622006.300000008</v>
      </c>
      <c r="T38" s="4">
        <v>148702.11000000002</v>
      </c>
      <c r="U38" s="4">
        <v>0</v>
      </c>
      <c r="V38" s="4">
        <v>167188.88</v>
      </c>
      <c r="W38" s="14">
        <v>134215.63</v>
      </c>
      <c r="X38" s="14">
        <v>212970</v>
      </c>
    </row>
    <row r="39" spans="1:26" x14ac:dyDescent="0.35">
      <c r="A39" s="2" t="s">
        <v>6</v>
      </c>
      <c r="B39" s="1">
        <v>2018</v>
      </c>
      <c r="C39" s="14">
        <f t="shared" si="4"/>
        <v>71241950.209999993</v>
      </c>
      <c r="D39" s="21">
        <v>70291548.209999993</v>
      </c>
      <c r="E39" s="4">
        <v>54049711.540000007</v>
      </c>
      <c r="F39" s="22">
        <v>667.8</v>
      </c>
      <c r="G39" s="15">
        <v>901</v>
      </c>
      <c r="H39" s="6">
        <f t="shared" si="3"/>
        <v>77189.030932297464</v>
      </c>
      <c r="I39" s="14">
        <v>75669</v>
      </c>
      <c r="J39" s="14">
        <v>60535</v>
      </c>
      <c r="K39" s="32"/>
      <c r="L39" s="32"/>
      <c r="M39" s="32"/>
      <c r="N39" s="32"/>
      <c r="O39" s="4">
        <v>2719997.3200000003</v>
      </c>
      <c r="P39" s="32"/>
      <c r="Q39" s="4">
        <v>241155.31</v>
      </c>
      <c r="R39" s="4">
        <v>101825.18000000001</v>
      </c>
      <c r="S39" s="4">
        <v>69547316.87000002</v>
      </c>
      <c r="T39" s="4">
        <v>404279.55999999994</v>
      </c>
      <c r="U39" s="4">
        <v>0</v>
      </c>
      <c r="V39" s="4">
        <v>0</v>
      </c>
      <c r="W39" s="14">
        <v>238126.60000000003</v>
      </c>
      <c r="X39" s="14">
        <v>950402</v>
      </c>
    </row>
    <row r="40" spans="1:26" x14ac:dyDescent="0.35">
      <c r="A40" s="2" t="s">
        <v>5</v>
      </c>
      <c r="B40" s="1">
        <v>2018</v>
      </c>
      <c r="C40" s="14">
        <f t="shared" si="4"/>
        <v>520007.04000000004</v>
      </c>
      <c r="D40" s="21">
        <v>520007.04000000004</v>
      </c>
      <c r="E40" s="4">
        <v>340137.33</v>
      </c>
      <c r="F40" s="22">
        <v>4.5</v>
      </c>
      <c r="G40" s="7">
        <v>0</v>
      </c>
      <c r="H40" s="6" t="s">
        <v>4</v>
      </c>
      <c r="I40" s="6" t="s">
        <v>4</v>
      </c>
      <c r="J40" s="6" t="s">
        <v>4</v>
      </c>
      <c r="K40" s="32"/>
      <c r="L40" s="32"/>
      <c r="M40" s="32"/>
      <c r="N40" s="32"/>
      <c r="O40" s="4">
        <v>876.35</v>
      </c>
      <c r="P40" s="32"/>
      <c r="Q40" s="4">
        <v>200</v>
      </c>
      <c r="R40" s="4">
        <v>0</v>
      </c>
      <c r="S40" s="4">
        <v>520007.04000000004</v>
      </c>
      <c r="T40" s="4">
        <v>0</v>
      </c>
      <c r="U40" s="4">
        <v>0</v>
      </c>
      <c r="V40" s="4">
        <v>0</v>
      </c>
      <c r="W40" s="14">
        <v>0</v>
      </c>
      <c r="X40" s="14"/>
    </row>
    <row r="41" spans="1:26" x14ac:dyDescent="0.35">
      <c r="A41" s="2" t="s">
        <v>3</v>
      </c>
      <c r="B41" s="1">
        <v>2018</v>
      </c>
      <c r="C41" s="14">
        <f t="shared" si="4"/>
        <v>37520740.389999986</v>
      </c>
      <c r="D41" s="21">
        <v>36985793.719999984</v>
      </c>
      <c r="E41" s="4">
        <v>24801479.380000003</v>
      </c>
      <c r="F41" s="22">
        <v>322.89999999999998</v>
      </c>
      <c r="G41" s="15">
        <v>452</v>
      </c>
      <c r="H41" s="6">
        <f t="shared" ref="H41:H53" si="5">S41/G41</f>
        <v>79205.866482300888</v>
      </c>
      <c r="I41" s="14">
        <v>75081</v>
      </c>
      <c r="J41" s="14">
        <v>57062</v>
      </c>
      <c r="K41" s="32"/>
      <c r="L41" s="32"/>
      <c r="M41" s="32"/>
      <c r="N41" s="32"/>
      <c r="O41" s="4">
        <v>2650452.8199999998</v>
      </c>
      <c r="P41" s="32"/>
      <c r="Q41" s="4">
        <v>793662.32000000007</v>
      </c>
      <c r="R41" s="4">
        <v>517047.97</v>
      </c>
      <c r="S41" s="4">
        <v>35801051.649999999</v>
      </c>
      <c r="T41" s="4">
        <v>330684.89999999997</v>
      </c>
      <c r="U41" s="4">
        <v>0</v>
      </c>
      <c r="V41" s="4">
        <v>0</v>
      </c>
      <c r="W41" s="14">
        <v>337009.19999999995</v>
      </c>
      <c r="X41" s="23">
        <v>534946.67000000004</v>
      </c>
    </row>
    <row r="42" spans="1:26" x14ac:dyDescent="0.35">
      <c r="A42" s="2" t="s">
        <v>2</v>
      </c>
      <c r="B42" s="1">
        <v>2018</v>
      </c>
      <c r="C42" s="14">
        <f t="shared" si="4"/>
        <v>64824842.639999963</v>
      </c>
      <c r="D42" s="21">
        <v>62694092.639999963</v>
      </c>
      <c r="E42" s="4">
        <v>47263872.790000007</v>
      </c>
      <c r="F42" s="22">
        <v>630.1</v>
      </c>
      <c r="G42" s="15">
        <v>1027</v>
      </c>
      <c r="H42" s="6">
        <f t="shared" si="5"/>
        <v>60665.461285296951</v>
      </c>
      <c r="I42" s="14">
        <v>59791</v>
      </c>
      <c r="J42" s="14">
        <v>52362</v>
      </c>
      <c r="K42" s="32"/>
      <c r="L42" s="32"/>
      <c r="M42" s="32"/>
      <c r="N42" s="32"/>
      <c r="O42" s="4">
        <v>3613233.9200000004</v>
      </c>
      <c r="P42" s="32"/>
      <c r="Q42" s="4">
        <v>53822.22</v>
      </c>
      <c r="R42" s="4">
        <v>0</v>
      </c>
      <c r="S42" s="4">
        <v>62303428.739999972</v>
      </c>
      <c r="T42" s="4">
        <v>189788.36000000002</v>
      </c>
      <c r="U42" s="4">
        <v>0</v>
      </c>
      <c r="V42" s="4">
        <v>0</v>
      </c>
      <c r="W42" s="14">
        <v>200875.54</v>
      </c>
      <c r="X42" s="14">
        <v>2130750</v>
      </c>
    </row>
    <row r="43" spans="1:26" x14ac:dyDescent="0.35">
      <c r="A43" s="2" t="s">
        <v>1</v>
      </c>
      <c r="B43" s="1">
        <v>2018</v>
      </c>
      <c r="C43" s="14">
        <f t="shared" si="4"/>
        <v>113346582.66999999</v>
      </c>
      <c r="D43" s="21">
        <v>112023818.66999999</v>
      </c>
      <c r="E43" s="4">
        <v>82092748.590000004</v>
      </c>
      <c r="F43" s="22">
        <v>943.8</v>
      </c>
      <c r="G43" s="15">
        <v>1621</v>
      </c>
      <c r="H43" s="6">
        <f t="shared" si="5"/>
        <v>68523.635311536069</v>
      </c>
      <c r="I43" s="14">
        <v>68400</v>
      </c>
      <c r="J43" s="14">
        <v>66218</v>
      </c>
      <c r="K43" s="32"/>
      <c r="L43" s="32"/>
      <c r="M43" s="32"/>
      <c r="N43" s="32"/>
      <c r="O43" s="4">
        <v>14023402.279999999</v>
      </c>
      <c r="P43" s="32"/>
      <c r="Q43" s="4">
        <v>43684.77</v>
      </c>
      <c r="R43" s="4">
        <v>223467.37</v>
      </c>
      <c r="S43" s="4">
        <v>111076812.83999997</v>
      </c>
      <c r="T43" s="4">
        <v>85783.58</v>
      </c>
      <c r="U43" s="4">
        <v>0</v>
      </c>
      <c r="V43" s="4">
        <v>0</v>
      </c>
      <c r="W43" s="14">
        <v>637754.88000000012</v>
      </c>
      <c r="X43" s="21">
        <v>1322764</v>
      </c>
    </row>
    <row r="44" spans="1:26" x14ac:dyDescent="0.35">
      <c r="A44" s="2" t="s">
        <v>0</v>
      </c>
      <c r="B44" s="1">
        <v>2018</v>
      </c>
      <c r="C44" s="14">
        <f t="shared" si="4"/>
        <v>53516085.789999954</v>
      </c>
      <c r="D44" s="21">
        <v>53516085.789999954</v>
      </c>
      <c r="E44" s="4">
        <v>37623276.159999996</v>
      </c>
      <c r="F44" s="22">
        <v>587.6</v>
      </c>
      <c r="G44" s="15">
        <v>1001</v>
      </c>
      <c r="H44" s="6">
        <f t="shared" si="5"/>
        <v>52519.23842157839</v>
      </c>
      <c r="I44" s="14">
        <v>50310</v>
      </c>
      <c r="J44" s="14"/>
      <c r="K44" s="32"/>
      <c r="L44" s="32"/>
      <c r="M44" s="32"/>
      <c r="N44" s="32"/>
      <c r="O44" s="4">
        <v>6040436.6299999999</v>
      </c>
      <c r="P44" s="32"/>
      <c r="Q44" s="4">
        <v>67739.19</v>
      </c>
      <c r="R44" s="4">
        <v>151877.81</v>
      </c>
      <c r="S44" s="4">
        <v>52571757.659999967</v>
      </c>
      <c r="T44" s="4">
        <v>410301.25</v>
      </c>
      <c r="U44" s="4">
        <v>0</v>
      </c>
      <c r="V44" s="4">
        <v>0</v>
      </c>
      <c r="W44" s="14">
        <v>382149.07</v>
      </c>
      <c r="X44" s="23">
        <v>0</v>
      </c>
    </row>
    <row r="45" spans="1:26" s="8" customFormat="1" x14ac:dyDescent="0.35">
      <c r="A45" s="11" t="s">
        <v>14</v>
      </c>
      <c r="B45" s="25">
        <v>2019</v>
      </c>
      <c r="C45" s="10">
        <f t="shared" si="4"/>
        <v>36385349.019999996</v>
      </c>
      <c r="D45" s="9">
        <v>35901728.019999996</v>
      </c>
      <c r="E45" s="9">
        <v>26164725.059999999</v>
      </c>
      <c r="F45" s="26">
        <v>295.10000000000002</v>
      </c>
      <c r="G45" s="12">
        <v>317</v>
      </c>
      <c r="H45" s="10">
        <f t="shared" si="5"/>
        <v>99921.874637223984</v>
      </c>
      <c r="I45" s="9">
        <v>98914</v>
      </c>
      <c r="J45" s="9">
        <v>81466</v>
      </c>
      <c r="K45" s="9">
        <f t="shared" ref="K45:K53" si="6">SUM(N45:O45)/G45</f>
        <v>7577.3182649842292</v>
      </c>
      <c r="L45" s="9">
        <f>SUM(P45:Q45)/G45</f>
        <v>4534.6799053627765</v>
      </c>
      <c r="M45" s="9">
        <f>SUM(P45:Q45,X45)/G45</f>
        <v>6060.2982018927451</v>
      </c>
      <c r="N45" s="27">
        <v>226088.45000000004</v>
      </c>
      <c r="O45" s="9">
        <v>2175921.4400000004</v>
      </c>
      <c r="P45" s="27">
        <v>1311968.2700000003</v>
      </c>
      <c r="Q45" s="9">
        <v>125525.26000000001</v>
      </c>
      <c r="R45" s="9">
        <v>77531.520000000004</v>
      </c>
      <c r="S45" s="9">
        <v>31675234.260000002</v>
      </c>
      <c r="T45" s="9">
        <v>351627.48999999993</v>
      </c>
      <c r="U45" s="9">
        <v>0</v>
      </c>
      <c r="V45" s="4">
        <v>0</v>
      </c>
      <c r="W45" s="9">
        <v>3797334.7499999991</v>
      </c>
      <c r="X45" s="9">
        <v>483621</v>
      </c>
      <c r="Y45" s="20"/>
      <c r="Z45" s="20"/>
    </row>
    <row r="46" spans="1:26" s="8" customFormat="1" x14ac:dyDescent="0.35">
      <c r="A46" s="11" t="s">
        <v>13</v>
      </c>
      <c r="B46" s="25">
        <v>2019</v>
      </c>
      <c r="C46" s="10">
        <f t="shared" si="4"/>
        <v>22074373.410000008</v>
      </c>
      <c r="D46" s="9">
        <v>21937896.410000008</v>
      </c>
      <c r="E46" s="9">
        <v>15862678.370000001</v>
      </c>
      <c r="F46" s="26">
        <v>213.5</v>
      </c>
      <c r="G46" s="12">
        <v>208</v>
      </c>
      <c r="H46" s="10">
        <f t="shared" si="5"/>
        <v>92560.954567307737</v>
      </c>
      <c r="I46" s="9">
        <v>91677</v>
      </c>
      <c r="J46" s="9">
        <v>76645</v>
      </c>
      <c r="K46" s="9">
        <f t="shared" si="6"/>
        <v>9794.0649519230756</v>
      </c>
      <c r="L46" s="9">
        <f>SUM(P46:Q46)/G46</f>
        <v>6571.253749999998</v>
      </c>
      <c r="M46" s="9">
        <f>SUM(P46:Q46,X46)/G46</f>
        <v>7227.3931730769209</v>
      </c>
      <c r="N46" s="27">
        <v>1655656.8099999996</v>
      </c>
      <c r="O46" s="9">
        <v>381508.69999999995</v>
      </c>
      <c r="P46" s="27">
        <v>1325164.1499999997</v>
      </c>
      <c r="Q46" s="9">
        <v>41656.629999999997</v>
      </c>
      <c r="R46" s="9">
        <v>33525</v>
      </c>
      <c r="S46" s="9">
        <v>19252678.550000008</v>
      </c>
      <c r="T46" s="9">
        <v>86777.09</v>
      </c>
      <c r="U46" s="9">
        <v>0</v>
      </c>
      <c r="V46" s="9">
        <v>395032.93999999994</v>
      </c>
      <c r="W46" s="9">
        <v>2169882.83</v>
      </c>
      <c r="X46" s="9">
        <v>136477</v>
      </c>
      <c r="Y46" s="20"/>
      <c r="Z46" s="20"/>
    </row>
    <row r="47" spans="1:26" s="8" customFormat="1" x14ac:dyDescent="0.35">
      <c r="A47" s="11" t="s">
        <v>12</v>
      </c>
      <c r="B47" s="25">
        <v>2019</v>
      </c>
      <c r="C47" s="10">
        <f t="shared" si="4"/>
        <v>54455453.550000012</v>
      </c>
      <c r="D47" s="9">
        <v>54277391.750000015</v>
      </c>
      <c r="E47" s="9">
        <v>36755292.18</v>
      </c>
      <c r="F47" s="26">
        <v>562.20000000000005</v>
      </c>
      <c r="G47" s="12">
        <v>1073</v>
      </c>
      <c r="H47" s="10">
        <f t="shared" si="5"/>
        <v>49902.075787511661</v>
      </c>
      <c r="I47" s="9">
        <v>49541</v>
      </c>
      <c r="J47" s="9">
        <v>42874</v>
      </c>
      <c r="K47" s="9">
        <f t="shared" si="6"/>
        <v>9015.4914165890023</v>
      </c>
      <c r="L47" s="9">
        <f>SUM(P47:Q47)/G47</f>
        <v>931.46723205964588</v>
      </c>
      <c r="M47" s="9">
        <f>SUM(P47:Q47,X47)/G47</f>
        <v>1097.4148555452005</v>
      </c>
      <c r="N47" s="27">
        <v>1025.5999999999999</v>
      </c>
      <c r="O47" s="9">
        <v>9672596.6899999995</v>
      </c>
      <c r="P47" s="27">
        <v>766413.70000000007</v>
      </c>
      <c r="Q47" s="9">
        <v>233050.63999999998</v>
      </c>
      <c r="R47" s="9">
        <v>370663.34</v>
      </c>
      <c r="S47" s="9">
        <v>53544927.320000015</v>
      </c>
      <c r="T47" s="9">
        <v>246770.77</v>
      </c>
      <c r="U47" s="9">
        <v>0</v>
      </c>
      <c r="V47" s="9">
        <v>0</v>
      </c>
      <c r="W47" s="9">
        <v>115030.31999999999</v>
      </c>
      <c r="X47" s="9">
        <v>178061.8</v>
      </c>
      <c r="Y47" s="20"/>
      <c r="Z47" s="20"/>
    </row>
    <row r="48" spans="1:26" s="8" customFormat="1" x14ac:dyDescent="0.35">
      <c r="A48" s="11" t="s">
        <v>11</v>
      </c>
      <c r="B48" s="25">
        <v>2019</v>
      </c>
      <c r="C48" s="10">
        <f t="shared" si="4"/>
        <v>4715546.8699999982</v>
      </c>
      <c r="D48" s="9">
        <v>4715546.8699999982</v>
      </c>
      <c r="E48" s="9">
        <v>2845210.96</v>
      </c>
      <c r="F48" s="26">
        <v>41</v>
      </c>
      <c r="G48" s="12">
        <v>22</v>
      </c>
      <c r="H48" s="10">
        <f t="shared" si="5"/>
        <v>160470.36363636365</v>
      </c>
      <c r="I48" s="9">
        <v>160470</v>
      </c>
      <c r="J48" s="9">
        <v>59644</v>
      </c>
      <c r="K48" s="9">
        <f t="shared" si="6"/>
        <v>7197.2309090909102</v>
      </c>
      <c r="L48" s="9">
        <v>5936</v>
      </c>
      <c r="M48" s="9">
        <v>5936</v>
      </c>
      <c r="N48" s="27">
        <v>97079</v>
      </c>
      <c r="O48" s="9">
        <v>61260.08</v>
      </c>
      <c r="P48" s="27">
        <v>128207</v>
      </c>
      <c r="Q48" s="9">
        <v>2382</v>
      </c>
      <c r="R48" s="9">
        <v>20472</v>
      </c>
      <c r="S48" s="9">
        <v>3530348</v>
      </c>
      <c r="T48" s="9">
        <v>4600</v>
      </c>
      <c r="U48" s="9">
        <v>0</v>
      </c>
      <c r="V48" s="9">
        <v>0</v>
      </c>
      <c r="W48" s="9">
        <v>1078024.3900000001</v>
      </c>
      <c r="X48" s="9"/>
      <c r="Y48" s="20"/>
      <c r="Z48" s="20"/>
    </row>
    <row r="49" spans="1:26" s="8" customFormat="1" x14ac:dyDescent="0.35">
      <c r="A49" s="11" t="s">
        <v>10</v>
      </c>
      <c r="B49" s="25">
        <v>2019</v>
      </c>
      <c r="C49" s="10">
        <f t="shared" si="4"/>
        <v>82829397.539999992</v>
      </c>
      <c r="D49" s="9">
        <v>81780216.539999992</v>
      </c>
      <c r="E49" s="9">
        <v>52478501.790000007</v>
      </c>
      <c r="F49" s="26">
        <v>616.70000000000005</v>
      </c>
      <c r="G49" s="12">
        <v>1449</v>
      </c>
      <c r="H49" s="10">
        <f t="shared" si="5"/>
        <v>52838.82398205658</v>
      </c>
      <c r="I49" s="9">
        <v>51364</v>
      </c>
      <c r="J49" s="9">
        <v>50100</v>
      </c>
      <c r="K49" s="9">
        <f t="shared" si="6"/>
        <v>7391.5858247066963</v>
      </c>
      <c r="L49" s="9">
        <f>SUM(P49:Q49)/G49</f>
        <v>4095.1848792270521</v>
      </c>
      <c r="M49" s="9">
        <f>SUM(P49:Q49,X49)/G49</f>
        <v>4819.2573429951681</v>
      </c>
      <c r="N49" s="27">
        <v>1006809.3100000003</v>
      </c>
      <c r="O49" s="9">
        <v>9703598.5500000026</v>
      </c>
      <c r="P49" s="27">
        <v>3052477.8499999992</v>
      </c>
      <c r="Q49" s="9">
        <v>2881445.04</v>
      </c>
      <c r="R49" s="9">
        <v>100589.5</v>
      </c>
      <c r="S49" s="9">
        <v>76563455.949999988</v>
      </c>
      <c r="T49" s="9">
        <v>410002.44999999995</v>
      </c>
      <c r="U49" s="9">
        <v>0</v>
      </c>
      <c r="V49" s="9">
        <v>0</v>
      </c>
      <c r="W49" s="9">
        <v>4706168.6399999997</v>
      </c>
      <c r="X49" s="9">
        <v>1049181</v>
      </c>
      <c r="Y49" s="20"/>
      <c r="Z49" s="20"/>
    </row>
    <row r="50" spans="1:26" s="8" customFormat="1" x14ac:dyDescent="0.35">
      <c r="A50" s="11" t="s">
        <v>9</v>
      </c>
      <c r="B50" s="25">
        <v>2019</v>
      </c>
      <c r="C50" s="10">
        <f t="shared" si="4"/>
        <v>19672304.260000017</v>
      </c>
      <c r="D50" s="9">
        <v>19483996.760000017</v>
      </c>
      <c r="E50" s="9">
        <v>14514218.439999999</v>
      </c>
      <c r="F50" s="26">
        <v>205.1</v>
      </c>
      <c r="G50" s="12">
        <v>216</v>
      </c>
      <c r="H50" s="10">
        <f t="shared" si="5"/>
        <v>86849.543425925978</v>
      </c>
      <c r="I50" s="9"/>
      <c r="J50" s="9">
        <v>74224</v>
      </c>
      <c r="K50" s="9">
        <f t="shared" si="6"/>
        <v>5479.5974999999999</v>
      </c>
      <c r="L50" s="9">
        <f>SUM(P50:Q50)/G50</f>
        <v>4029.4137962962964</v>
      </c>
      <c r="M50" s="9">
        <f>SUM(P50:Q50,X50)/G50</f>
        <v>4901.2077777777777</v>
      </c>
      <c r="N50" s="27">
        <v>750883</v>
      </c>
      <c r="O50" s="9">
        <v>432710.06</v>
      </c>
      <c r="P50" s="27">
        <v>823309</v>
      </c>
      <c r="Q50" s="9">
        <v>47044.380000000005</v>
      </c>
      <c r="R50" s="9"/>
      <c r="S50" s="9">
        <v>18759501.38000001</v>
      </c>
      <c r="T50" s="9">
        <v>722915.66</v>
      </c>
      <c r="U50" s="9">
        <v>0</v>
      </c>
      <c r="V50" s="9">
        <v>0</v>
      </c>
      <c r="W50" s="9">
        <v>1579.72</v>
      </c>
      <c r="X50" s="9">
        <v>188307.5</v>
      </c>
      <c r="Y50" s="20"/>
      <c r="Z50" s="20"/>
    </row>
    <row r="51" spans="1:26" s="8" customFormat="1" x14ac:dyDescent="0.35">
      <c r="A51" s="11" t="s">
        <v>8</v>
      </c>
      <c r="B51" s="25">
        <v>2019</v>
      </c>
      <c r="C51" s="10">
        <f t="shared" si="4"/>
        <v>90990674.75000003</v>
      </c>
      <c r="D51" s="9">
        <v>90990674.75000003</v>
      </c>
      <c r="E51" s="9">
        <v>71534986.620000005</v>
      </c>
      <c r="F51" s="26">
        <v>902.1</v>
      </c>
      <c r="G51" s="12">
        <v>1319</v>
      </c>
      <c r="H51" s="10">
        <f t="shared" si="5"/>
        <v>65512.46528430628</v>
      </c>
      <c r="I51" s="9">
        <v>63021</v>
      </c>
      <c r="J51" s="9">
        <v>53253</v>
      </c>
      <c r="K51" s="9">
        <f t="shared" si="6"/>
        <v>9068.0062016679349</v>
      </c>
      <c r="L51" s="9">
        <f>SUM(P51:Q51)/G51</f>
        <v>4848.7747763457191</v>
      </c>
      <c r="M51" s="9">
        <f>SUM(P51:Q51,X51)/G51</f>
        <v>4848.7747763457191</v>
      </c>
      <c r="N51" s="27">
        <v>9094599.5300000049</v>
      </c>
      <c r="O51" s="9">
        <v>2866100.6500000008</v>
      </c>
      <c r="P51" s="27">
        <v>6196003.0100000035</v>
      </c>
      <c r="Q51" s="9">
        <v>199530.91999999998</v>
      </c>
      <c r="R51" s="9">
        <v>763710.7</v>
      </c>
      <c r="S51" s="9">
        <v>86410941.709999979</v>
      </c>
      <c r="T51" s="9">
        <v>476312.37999999995</v>
      </c>
      <c r="U51" s="9">
        <v>0</v>
      </c>
      <c r="V51" s="9">
        <v>2844364.7899999991</v>
      </c>
      <c r="W51" s="9">
        <v>495345.17</v>
      </c>
      <c r="X51" s="9"/>
      <c r="Y51" s="20"/>
      <c r="Z51" s="20"/>
    </row>
    <row r="52" spans="1:26" s="8" customFormat="1" x14ac:dyDescent="0.35">
      <c r="A52" s="11" t="s">
        <v>7</v>
      </c>
      <c r="B52" s="25">
        <v>2019</v>
      </c>
      <c r="C52" s="10">
        <f t="shared" si="4"/>
        <v>16655702</v>
      </c>
      <c r="D52" s="9">
        <v>16435507</v>
      </c>
      <c r="E52" s="9">
        <v>12940878.99</v>
      </c>
      <c r="F52" s="26">
        <v>170.1</v>
      </c>
      <c r="G52" s="12">
        <v>212</v>
      </c>
      <c r="H52" s="10">
        <f t="shared" si="5"/>
        <v>76069.10957547171</v>
      </c>
      <c r="I52" s="9">
        <v>72230</v>
      </c>
      <c r="J52" s="9">
        <v>71427</v>
      </c>
      <c r="K52" s="9">
        <f t="shared" si="6"/>
        <v>4829.6826415094347</v>
      </c>
      <c r="L52" s="9">
        <f>SUM(P52:Q52)/G52</f>
        <v>4147.746462264151</v>
      </c>
      <c r="M52" s="9">
        <f>SUM(P52:Q52,X52)/G52</f>
        <v>5186.4021226415098</v>
      </c>
      <c r="N52" s="27">
        <v>625268.68000000017</v>
      </c>
      <c r="O52" s="9">
        <v>398624.04000000004</v>
      </c>
      <c r="P52" s="27">
        <v>857749.32</v>
      </c>
      <c r="Q52" s="9">
        <v>21572.93</v>
      </c>
      <c r="R52" s="9"/>
      <c r="S52" s="9">
        <v>16126651.230000002</v>
      </c>
      <c r="T52" s="9">
        <v>30015.27</v>
      </c>
      <c r="U52" s="9">
        <v>0</v>
      </c>
      <c r="V52" s="9">
        <v>170120.81000000003</v>
      </c>
      <c r="W52" s="9">
        <v>108719.69</v>
      </c>
      <c r="X52" s="9">
        <v>220195</v>
      </c>
      <c r="Y52" s="20"/>
      <c r="Z52" s="20"/>
    </row>
    <row r="53" spans="1:26" s="8" customFormat="1" x14ac:dyDescent="0.35">
      <c r="A53" s="11" t="s">
        <v>6</v>
      </c>
      <c r="B53" s="25">
        <v>2019</v>
      </c>
      <c r="C53" s="10">
        <f t="shared" si="4"/>
        <v>74410524.759999931</v>
      </c>
      <c r="D53" s="9">
        <v>73256422.759999931</v>
      </c>
      <c r="E53" s="9">
        <v>55242328.18</v>
      </c>
      <c r="F53" s="26">
        <v>659.8</v>
      </c>
      <c r="G53" s="12">
        <v>816</v>
      </c>
      <c r="H53" s="10">
        <f t="shared" si="5"/>
        <v>88543.214742646989</v>
      </c>
      <c r="I53" s="9">
        <v>87291</v>
      </c>
      <c r="J53" s="9">
        <v>56983</v>
      </c>
      <c r="K53" s="9">
        <f t="shared" si="6"/>
        <v>8137.7926593137281</v>
      </c>
      <c r="L53" s="9">
        <f>SUM(P53:Q53)/G53</f>
        <v>5170.1986519607854</v>
      </c>
      <c r="M53" s="9">
        <f>SUM(P53:Q53,X53)/G53</f>
        <v>6584.539338235295</v>
      </c>
      <c r="N53" s="27">
        <v>3950553.0200000019</v>
      </c>
      <c r="O53" s="9">
        <v>2689885.79</v>
      </c>
      <c r="P53" s="27">
        <v>4112667.4400000004</v>
      </c>
      <c r="Q53" s="9">
        <v>106214.66</v>
      </c>
      <c r="R53" s="9">
        <v>694856.08000000007</v>
      </c>
      <c r="S53" s="9">
        <v>72251263.229999945</v>
      </c>
      <c r="T53" s="9">
        <v>260868.49</v>
      </c>
      <c r="U53" s="9">
        <v>0</v>
      </c>
      <c r="V53" s="9">
        <v>0</v>
      </c>
      <c r="W53" s="9">
        <v>49434.960000000006</v>
      </c>
      <c r="X53" s="9">
        <v>1154102</v>
      </c>
      <c r="Y53" s="20"/>
      <c r="Z53" s="20"/>
    </row>
    <row r="54" spans="1:26" s="8" customFormat="1" x14ac:dyDescent="0.35">
      <c r="A54" s="11" t="s">
        <v>5</v>
      </c>
      <c r="B54" s="25">
        <v>2019</v>
      </c>
      <c r="C54" s="10">
        <f t="shared" si="4"/>
        <v>539230.65000000014</v>
      </c>
      <c r="D54" s="9">
        <v>539230.65000000014</v>
      </c>
      <c r="E54" s="9">
        <v>357002.36000000004</v>
      </c>
      <c r="F54" s="26">
        <v>4.5</v>
      </c>
      <c r="G54" s="13">
        <v>0</v>
      </c>
      <c r="H54" s="10" t="s">
        <v>4</v>
      </c>
      <c r="I54" s="12" t="s">
        <v>4</v>
      </c>
      <c r="J54" s="12" t="s">
        <v>4</v>
      </c>
      <c r="K54" s="12" t="s">
        <v>4</v>
      </c>
      <c r="L54" s="12" t="s">
        <v>4</v>
      </c>
      <c r="M54" s="12" t="s">
        <v>4</v>
      </c>
      <c r="N54" s="12" t="s">
        <v>4</v>
      </c>
      <c r="O54" s="12" t="s">
        <v>4</v>
      </c>
      <c r="P54" s="12" t="s">
        <v>4</v>
      </c>
      <c r="Q54" s="12" t="s">
        <v>4</v>
      </c>
      <c r="R54" s="12" t="s">
        <v>4</v>
      </c>
      <c r="S54" s="9">
        <v>539230.65000000014</v>
      </c>
      <c r="T54" s="9"/>
      <c r="U54" s="9">
        <v>0</v>
      </c>
      <c r="V54" s="9">
        <v>0</v>
      </c>
      <c r="W54" s="9"/>
      <c r="X54" s="9"/>
      <c r="Y54" s="20"/>
      <c r="Z54" s="20"/>
    </row>
    <row r="55" spans="1:26" s="8" customFormat="1" x14ac:dyDescent="0.35">
      <c r="A55" s="11" t="s">
        <v>3</v>
      </c>
      <c r="B55" s="25">
        <v>2019</v>
      </c>
      <c r="C55" s="10">
        <f t="shared" si="4"/>
        <v>40569180.010000028</v>
      </c>
      <c r="D55" s="9">
        <v>40014107.510000028</v>
      </c>
      <c r="E55" s="9">
        <v>26808675.859999999</v>
      </c>
      <c r="F55" s="26">
        <v>335.4</v>
      </c>
      <c r="G55" s="12">
        <v>479</v>
      </c>
      <c r="H55" s="10">
        <f t="shared" ref="H55:H67" si="7">S55/G55</f>
        <v>80881.154008350757</v>
      </c>
      <c r="I55" s="9">
        <v>78970</v>
      </c>
      <c r="J55" s="9">
        <v>63176</v>
      </c>
      <c r="K55" s="9">
        <f>SUM(N55:O55)/G55</f>
        <v>8672.7173277661805</v>
      </c>
      <c r="L55" s="9">
        <f>SUM(P55:Q55)/G55</f>
        <v>3949.2982672233825</v>
      </c>
      <c r="M55" s="9">
        <f>SUM(P55:Q55,X55)/G55</f>
        <v>5108.1135073068899</v>
      </c>
      <c r="N55" s="27">
        <v>1146195.2900000003</v>
      </c>
      <c r="O55" s="9">
        <v>3008036.31</v>
      </c>
      <c r="P55" s="27">
        <v>1232127.98</v>
      </c>
      <c r="Q55" s="9">
        <v>659585.89</v>
      </c>
      <c r="R55" s="9">
        <v>880276.29</v>
      </c>
      <c r="S55" s="9">
        <v>38742072.770000011</v>
      </c>
      <c r="T55" s="9">
        <v>147277.60999999999</v>
      </c>
      <c r="U55" s="9">
        <v>0</v>
      </c>
      <c r="V55" s="9">
        <v>0</v>
      </c>
      <c r="W55" s="9">
        <v>244480.84</v>
      </c>
      <c r="X55" s="9">
        <v>555072.5</v>
      </c>
      <c r="Y55" s="20"/>
      <c r="Z55" s="20"/>
    </row>
    <row r="56" spans="1:26" s="8" customFormat="1" x14ac:dyDescent="0.35">
      <c r="A56" s="11" t="s">
        <v>2</v>
      </c>
      <c r="B56" s="25">
        <v>2019</v>
      </c>
      <c r="C56" s="10">
        <f t="shared" si="4"/>
        <v>70360101.290000036</v>
      </c>
      <c r="D56" s="9">
        <v>67903803.290000036</v>
      </c>
      <c r="E56" s="9">
        <v>51617961.280000001</v>
      </c>
      <c r="F56" s="26">
        <v>634.4</v>
      </c>
      <c r="G56" s="12">
        <v>1041</v>
      </c>
      <c r="H56" s="10">
        <f t="shared" si="7"/>
        <v>64684.771431316061</v>
      </c>
      <c r="I56" s="9">
        <v>64570</v>
      </c>
      <c r="J56" s="9">
        <v>55288</v>
      </c>
      <c r="K56" s="9">
        <f>SUM(N56:O56)/G56</f>
        <v>4890.0833621517768</v>
      </c>
      <c r="L56" s="9">
        <f>SUM(P56:Q56)/G56</f>
        <v>688.23572526416933</v>
      </c>
      <c r="M56" s="9">
        <f>SUM(P56:Q56,X56)/G56</f>
        <v>3047.7919212295869</v>
      </c>
      <c r="N56" s="27">
        <v>1785601.7299999988</v>
      </c>
      <c r="O56" s="9">
        <v>3304975.0500000003</v>
      </c>
      <c r="P56" s="27">
        <v>682784.53000000026</v>
      </c>
      <c r="Q56" s="9">
        <v>33668.86</v>
      </c>
      <c r="R56" s="9"/>
      <c r="S56" s="9">
        <v>67336847.060000017</v>
      </c>
      <c r="T56" s="9">
        <v>135481.14999999997</v>
      </c>
      <c r="U56" s="9">
        <v>0</v>
      </c>
      <c r="V56" s="9">
        <v>0</v>
      </c>
      <c r="W56" s="9">
        <v>431475.08</v>
      </c>
      <c r="X56" s="9">
        <v>2456298</v>
      </c>
      <c r="Y56" s="20"/>
      <c r="Z56" s="20"/>
    </row>
    <row r="57" spans="1:26" s="8" customFormat="1" x14ac:dyDescent="0.35">
      <c r="A57" s="11" t="s">
        <v>1</v>
      </c>
      <c r="B57" s="25">
        <v>2019</v>
      </c>
      <c r="C57" s="10">
        <f t="shared" si="4"/>
        <v>116623274.92000005</v>
      </c>
      <c r="D57" s="9">
        <v>116208314.92000005</v>
      </c>
      <c r="E57" s="9">
        <v>85424916.730000004</v>
      </c>
      <c r="F57" s="26">
        <v>984.5</v>
      </c>
      <c r="G57" s="12">
        <v>1445</v>
      </c>
      <c r="H57" s="10">
        <f t="shared" si="7"/>
        <v>79740.834103806264</v>
      </c>
      <c r="I57" s="9">
        <v>79300</v>
      </c>
      <c r="J57" s="9">
        <f>I57*0.85</f>
        <v>67405</v>
      </c>
      <c r="K57" s="9">
        <f>SUM(N57:O57)/G57</f>
        <v>10167.75274048443</v>
      </c>
      <c r="L57" s="9">
        <f>SUM(P57:Q57)/G57</f>
        <v>3921.618754325259</v>
      </c>
      <c r="M57" s="9">
        <f>SUM(P57:Q57,X57)/G57</f>
        <v>4208.78830449827</v>
      </c>
      <c r="N57" s="27">
        <v>571218.17999999982</v>
      </c>
      <c r="O57" s="9">
        <v>14121184.530000001</v>
      </c>
      <c r="P57" s="27">
        <v>5230714.5599999996</v>
      </c>
      <c r="Q57" s="9">
        <v>436024.54</v>
      </c>
      <c r="R57" s="9">
        <v>93823.75</v>
      </c>
      <c r="S57" s="9">
        <v>115225505.28000005</v>
      </c>
      <c r="T57" s="9">
        <v>104443.08000000002</v>
      </c>
      <c r="U57" s="9">
        <v>0</v>
      </c>
      <c r="V57" s="9">
        <v>0</v>
      </c>
      <c r="W57" s="9">
        <v>784542.80999999994</v>
      </c>
      <c r="X57" s="9">
        <v>414960</v>
      </c>
      <c r="Y57" s="20"/>
      <c r="Z57" s="20"/>
    </row>
    <row r="58" spans="1:26" s="8" customFormat="1" x14ac:dyDescent="0.35">
      <c r="A58" s="11" t="s">
        <v>0</v>
      </c>
      <c r="B58" s="25">
        <v>2019</v>
      </c>
      <c r="C58" s="10">
        <f t="shared" si="4"/>
        <v>55475443.870000027</v>
      </c>
      <c r="D58" s="9">
        <v>55358175.270000026</v>
      </c>
      <c r="E58" s="9">
        <v>38460438.660000004</v>
      </c>
      <c r="F58" s="26">
        <v>588.29999999999995</v>
      </c>
      <c r="G58" s="12">
        <v>914</v>
      </c>
      <c r="H58" s="10">
        <f t="shared" si="7"/>
        <v>59244.455404813998</v>
      </c>
      <c r="I58" s="9">
        <v>57344</v>
      </c>
      <c r="J58" s="9"/>
      <c r="K58" s="9">
        <f>SUM(N58:O58)/G58</f>
        <v>6702.2433041575487</v>
      </c>
      <c r="L58" s="9">
        <f>SUM(P58:Q58)/G58</f>
        <v>3998.3546827133473</v>
      </c>
      <c r="M58" s="9">
        <f>SUM(P58:Q58,X58)/G58</f>
        <v>4126.657308533916</v>
      </c>
      <c r="N58" s="27">
        <v>0</v>
      </c>
      <c r="O58" s="9">
        <v>6125850.3799999999</v>
      </c>
      <c r="P58" s="27">
        <v>3572902.6499999994</v>
      </c>
      <c r="Q58" s="9">
        <v>81593.530000000013</v>
      </c>
      <c r="R58" s="9">
        <v>769258.15000000014</v>
      </c>
      <c r="S58" s="9">
        <v>54149432.239999995</v>
      </c>
      <c r="T58" s="9">
        <v>235106.55999999997</v>
      </c>
      <c r="U58" s="9">
        <v>0</v>
      </c>
      <c r="V58" s="9">
        <v>0</v>
      </c>
      <c r="W58" s="9">
        <v>204378.32</v>
      </c>
      <c r="X58" s="9">
        <v>117268.6</v>
      </c>
      <c r="Y58" s="20"/>
      <c r="Z58" s="20"/>
    </row>
    <row r="59" spans="1:26" x14ac:dyDescent="0.35">
      <c r="A59" s="2" t="s">
        <v>14</v>
      </c>
      <c r="B59" s="1">
        <v>2020</v>
      </c>
      <c r="C59" s="14">
        <f t="shared" si="4"/>
        <v>37973540.710000008</v>
      </c>
      <c r="D59" s="21">
        <v>37455820.710000008</v>
      </c>
      <c r="E59" s="4">
        <v>26392474.809999995</v>
      </c>
      <c r="F59" s="22">
        <v>296.7</v>
      </c>
      <c r="G59" s="15">
        <v>240</v>
      </c>
      <c r="H59" s="6">
        <f t="shared" si="7"/>
        <v>115172.3590416667</v>
      </c>
      <c r="I59" s="4">
        <v>113599.06283333333</v>
      </c>
      <c r="J59" s="4">
        <v>95385.958750000005</v>
      </c>
      <c r="K59" s="32"/>
      <c r="L59" s="32"/>
      <c r="M59" s="32"/>
      <c r="N59" s="32"/>
      <c r="O59" s="4">
        <v>2406340.71</v>
      </c>
      <c r="P59" s="32"/>
      <c r="Q59" s="4">
        <v>40054.950000000004</v>
      </c>
      <c r="R59" s="4">
        <v>301396.40000000002</v>
      </c>
      <c r="S59" s="4">
        <v>27641366.170000009</v>
      </c>
      <c r="T59" s="4">
        <v>402664.06</v>
      </c>
      <c r="U59" s="4">
        <v>0</v>
      </c>
      <c r="V59" s="4">
        <v>584971.55999999994</v>
      </c>
      <c r="W59" s="14">
        <v>8525422.5199999996</v>
      </c>
      <c r="X59" s="21">
        <v>517720</v>
      </c>
    </row>
    <row r="60" spans="1:26" x14ac:dyDescent="0.35">
      <c r="A60" s="2" t="s">
        <v>13</v>
      </c>
      <c r="B60" s="1">
        <v>2020</v>
      </c>
      <c r="C60" s="14">
        <f t="shared" si="4"/>
        <v>23659571.760000002</v>
      </c>
      <c r="D60" s="21">
        <v>23659571.760000002</v>
      </c>
      <c r="E60" s="4">
        <v>17377573.000000004</v>
      </c>
      <c r="F60" s="22">
        <v>213.7</v>
      </c>
      <c r="G60" s="15">
        <v>192</v>
      </c>
      <c r="H60" s="6">
        <f t="shared" si="7"/>
        <v>101610.27942708333</v>
      </c>
      <c r="I60" s="4">
        <v>99022.282451108214</v>
      </c>
      <c r="J60" s="4">
        <v>79360.676200000002</v>
      </c>
      <c r="K60" s="32"/>
      <c r="L60" s="32"/>
      <c r="M60" s="32"/>
      <c r="N60" s="32"/>
      <c r="O60" s="4">
        <v>352574.44999999995</v>
      </c>
      <c r="P60" s="32"/>
      <c r="Q60" s="4">
        <v>33514.49</v>
      </c>
      <c r="R60" s="4">
        <v>872831.05</v>
      </c>
      <c r="S60" s="4">
        <v>19509173.649999999</v>
      </c>
      <c r="T60" s="4">
        <v>65424.959999999999</v>
      </c>
      <c r="U60" s="4">
        <v>0</v>
      </c>
      <c r="V60" s="4">
        <v>384573.08999999991</v>
      </c>
      <c r="W60" s="14">
        <v>2779934</v>
      </c>
      <c r="X60" s="21"/>
    </row>
    <row r="61" spans="1:26" x14ac:dyDescent="0.35">
      <c r="A61" s="2" t="s">
        <v>12</v>
      </c>
      <c r="B61" s="1">
        <v>2020</v>
      </c>
      <c r="C61" s="14">
        <f t="shared" si="4"/>
        <v>61183805.12000002</v>
      </c>
      <c r="D61" s="21">
        <v>61016304.320000023</v>
      </c>
      <c r="E61" s="4">
        <v>38963001.200000003</v>
      </c>
      <c r="F61" s="22">
        <v>558.5</v>
      </c>
      <c r="G61" s="15">
        <v>929</v>
      </c>
      <c r="H61" s="6">
        <f t="shared" si="7"/>
        <v>55962.422314316485</v>
      </c>
      <c r="I61" s="4">
        <v>55756</v>
      </c>
      <c r="J61" s="4">
        <v>47283</v>
      </c>
      <c r="K61" s="32"/>
      <c r="L61" s="32"/>
      <c r="M61" s="32"/>
      <c r="N61" s="32"/>
      <c r="O61" s="4">
        <v>10612990.23</v>
      </c>
      <c r="P61" s="32"/>
      <c r="Q61" s="4">
        <v>305714.83</v>
      </c>
      <c r="R61" s="4">
        <v>612714.96</v>
      </c>
      <c r="S61" s="4">
        <v>51989090.330000013</v>
      </c>
      <c r="T61" s="4">
        <v>251565.35</v>
      </c>
      <c r="U61" s="4">
        <v>0</v>
      </c>
      <c r="V61" s="4">
        <v>0</v>
      </c>
      <c r="W61" s="14">
        <v>8162933.6799999988</v>
      </c>
      <c r="X61" s="14">
        <v>167500.79999999999</v>
      </c>
    </row>
    <row r="62" spans="1:26" x14ac:dyDescent="0.35">
      <c r="A62" s="2" t="s">
        <v>11</v>
      </c>
      <c r="B62" s="1">
        <v>2020</v>
      </c>
      <c r="C62" s="14">
        <f t="shared" si="4"/>
        <v>7008687.9199999999</v>
      </c>
      <c r="D62" s="21">
        <v>7008687.9199999999</v>
      </c>
      <c r="E62" s="4">
        <v>3569772.1099999994</v>
      </c>
      <c r="F62" s="22">
        <v>44.1</v>
      </c>
      <c r="G62" s="15">
        <v>10.4</v>
      </c>
      <c r="H62" s="6">
        <f t="shared" si="7"/>
        <v>372977.14807692316</v>
      </c>
      <c r="I62" s="4">
        <v>310250</v>
      </c>
      <c r="J62" s="4">
        <v>110742.7821037464</v>
      </c>
      <c r="K62" s="32"/>
      <c r="L62" s="32"/>
      <c r="M62" s="32"/>
      <c r="N62" s="32"/>
      <c r="O62" s="4">
        <v>41822.239999999998</v>
      </c>
      <c r="P62" s="32"/>
      <c r="Q62" s="4">
        <v>26086</v>
      </c>
      <c r="R62" s="4">
        <v>5420</v>
      </c>
      <c r="S62" s="4">
        <v>3878962.3400000008</v>
      </c>
      <c r="T62" s="4">
        <v>4600</v>
      </c>
      <c r="U62" s="4">
        <v>0</v>
      </c>
      <c r="V62" s="4">
        <v>0</v>
      </c>
      <c r="W62" s="14">
        <v>3119705.58</v>
      </c>
      <c r="X62" s="21"/>
    </row>
    <row r="63" spans="1:26" x14ac:dyDescent="0.35">
      <c r="A63" s="2" t="s">
        <v>10</v>
      </c>
      <c r="B63" s="1">
        <v>2020</v>
      </c>
      <c r="C63" s="14">
        <f t="shared" si="4"/>
        <v>92558769.429999992</v>
      </c>
      <c r="D63" s="21">
        <v>91658725.429999992</v>
      </c>
      <c r="E63" s="4">
        <v>54671797.050000004</v>
      </c>
      <c r="F63" s="22">
        <v>616.1</v>
      </c>
      <c r="G63" s="15">
        <v>1275</v>
      </c>
      <c r="H63" s="6">
        <f t="shared" si="7"/>
        <v>56618.254870588229</v>
      </c>
      <c r="I63" s="4"/>
      <c r="J63" s="4">
        <v>58485</v>
      </c>
      <c r="K63" s="32"/>
      <c r="L63" s="32"/>
      <c r="M63" s="32"/>
      <c r="N63" s="32"/>
      <c r="O63" s="4">
        <v>11400023.49</v>
      </c>
      <c r="P63" s="32"/>
      <c r="Q63" s="4">
        <v>3281139.8300000005</v>
      </c>
      <c r="R63" s="4">
        <v>245923.27</v>
      </c>
      <c r="S63" s="4">
        <v>72188274.959999993</v>
      </c>
      <c r="T63" s="4">
        <v>945570.42</v>
      </c>
      <c r="U63" s="4">
        <v>0</v>
      </c>
      <c r="V63" s="4">
        <v>0</v>
      </c>
      <c r="W63" s="14">
        <v>18278956.780000005</v>
      </c>
      <c r="X63" s="21">
        <v>900044</v>
      </c>
    </row>
    <row r="64" spans="1:26" x14ac:dyDescent="0.35">
      <c r="A64" s="2" t="s">
        <v>9</v>
      </c>
      <c r="B64" s="1">
        <v>2020</v>
      </c>
      <c r="C64" s="14">
        <f t="shared" si="4"/>
        <v>22499000.49000001</v>
      </c>
      <c r="D64" s="21">
        <v>22499000.49000001</v>
      </c>
      <c r="E64" s="4">
        <v>15677923.640000001</v>
      </c>
      <c r="F64" s="22">
        <v>195.8</v>
      </c>
      <c r="G64" s="15">
        <v>180</v>
      </c>
      <c r="H64" s="6">
        <f t="shared" si="7"/>
        <v>97985.366000000038</v>
      </c>
      <c r="I64" s="4">
        <v>106827.81666666667</v>
      </c>
      <c r="J64" s="4">
        <v>99045.388888888891</v>
      </c>
      <c r="K64" s="32"/>
      <c r="L64" s="32"/>
      <c r="M64" s="32"/>
      <c r="N64" s="32"/>
      <c r="O64" s="4">
        <v>536440.44999999995</v>
      </c>
      <c r="P64" s="32"/>
      <c r="Q64" s="4">
        <v>85083.889999999985</v>
      </c>
      <c r="R64" s="4"/>
      <c r="S64" s="4">
        <v>17637365.880000006</v>
      </c>
      <c r="T64" s="4">
        <v>1447004.0300000003</v>
      </c>
      <c r="U64" s="4">
        <v>0</v>
      </c>
      <c r="V64" s="4">
        <v>0</v>
      </c>
      <c r="W64" s="14">
        <v>3414630.58</v>
      </c>
      <c r="X64" s="21"/>
    </row>
    <row r="65" spans="1:27" x14ac:dyDescent="0.35">
      <c r="A65" s="2" t="s">
        <v>8</v>
      </c>
      <c r="B65" s="1">
        <v>2020</v>
      </c>
      <c r="C65" s="14">
        <f t="shared" si="4"/>
        <v>106089840.5099999</v>
      </c>
      <c r="D65" s="21">
        <v>106089840.5099999</v>
      </c>
      <c r="E65" s="4">
        <v>80482713.12999998</v>
      </c>
      <c r="F65" s="22">
        <v>948.6</v>
      </c>
      <c r="G65" s="15">
        <v>1106</v>
      </c>
      <c r="H65" s="6">
        <f t="shared" si="7"/>
        <v>79393.205858951114</v>
      </c>
      <c r="I65" s="4">
        <v>80344.871609403257</v>
      </c>
      <c r="J65" s="4">
        <v>67891.416817359859</v>
      </c>
      <c r="K65" s="32"/>
      <c r="L65" s="32"/>
      <c r="M65" s="32"/>
      <c r="N65" s="32"/>
      <c r="O65" s="4">
        <v>4278456.97</v>
      </c>
      <c r="P65" s="32"/>
      <c r="Q65" s="4">
        <v>217862.19000000003</v>
      </c>
      <c r="R65" s="4">
        <v>223296.19000000003</v>
      </c>
      <c r="S65" s="4">
        <v>87808885.679999933</v>
      </c>
      <c r="T65" s="4">
        <v>619753.38</v>
      </c>
      <c r="U65" s="4">
        <v>0</v>
      </c>
      <c r="V65" s="4">
        <v>2861162.6100000008</v>
      </c>
      <c r="W65" s="14">
        <v>14576742.65</v>
      </c>
      <c r="X65" s="21"/>
      <c r="AA65" s="5"/>
    </row>
    <row r="66" spans="1:27" x14ac:dyDescent="0.35">
      <c r="A66" s="2" t="s">
        <v>7</v>
      </c>
      <c r="B66" s="1">
        <v>2020</v>
      </c>
      <c r="C66" s="14">
        <f t="shared" si="4"/>
        <v>18997443.399999991</v>
      </c>
      <c r="D66" s="21">
        <v>18848147.399999991</v>
      </c>
      <c r="E66" s="4">
        <v>13852005.02</v>
      </c>
      <c r="F66" s="22">
        <v>174.3</v>
      </c>
      <c r="G66" s="15">
        <v>189</v>
      </c>
      <c r="H66" s="6">
        <f t="shared" si="7"/>
        <v>84055.157936507909</v>
      </c>
      <c r="I66" s="4">
        <v>79388.944391534387</v>
      </c>
      <c r="J66" s="4"/>
      <c r="K66" s="32"/>
      <c r="L66" s="32"/>
      <c r="M66" s="32"/>
      <c r="N66" s="32"/>
      <c r="O66" s="4">
        <v>549080.47</v>
      </c>
      <c r="P66" s="32"/>
      <c r="Q66" s="4">
        <v>24430.3</v>
      </c>
      <c r="R66" s="4">
        <v>94795.56</v>
      </c>
      <c r="S66" s="4">
        <v>15886424.849999996</v>
      </c>
      <c r="T66" s="4">
        <v>282074.66000000003</v>
      </c>
      <c r="U66" s="4">
        <v>0</v>
      </c>
      <c r="V66" s="4">
        <v>144625.87</v>
      </c>
      <c r="W66" s="14">
        <v>2440226.46</v>
      </c>
      <c r="X66" s="14">
        <v>149296</v>
      </c>
      <c r="AA66" s="5"/>
    </row>
    <row r="67" spans="1:27" x14ac:dyDescent="0.35">
      <c r="A67" s="2" t="s">
        <v>6</v>
      </c>
      <c r="B67" s="1">
        <v>2020</v>
      </c>
      <c r="C67" s="14">
        <f t="shared" ref="C67:C98" si="8">SUM(D67+X67)</f>
        <v>80686296.25000003</v>
      </c>
      <c r="D67" s="21">
        <v>79497516.25000003</v>
      </c>
      <c r="E67" s="4">
        <v>58037363.570000008</v>
      </c>
      <c r="F67" s="22">
        <v>664</v>
      </c>
      <c r="G67" s="15">
        <v>628</v>
      </c>
      <c r="H67" s="6">
        <f t="shared" si="7"/>
        <v>104733.71581210192</v>
      </c>
      <c r="I67" s="4">
        <v>111781</v>
      </c>
      <c r="J67" s="4">
        <v>89425</v>
      </c>
      <c r="K67" s="32"/>
      <c r="L67" s="32"/>
      <c r="M67" s="32"/>
      <c r="N67" s="32"/>
      <c r="O67" s="4">
        <v>3152624.0099999993</v>
      </c>
      <c r="P67" s="32"/>
      <c r="Q67" s="4">
        <v>113878.91</v>
      </c>
      <c r="R67" s="4">
        <v>320882.72000000003</v>
      </c>
      <c r="S67" s="4">
        <v>65772773.530000001</v>
      </c>
      <c r="T67" s="4">
        <v>413639.27000000014</v>
      </c>
      <c r="U67" s="4">
        <v>0</v>
      </c>
      <c r="V67" s="4">
        <v>19111.260000000002</v>
      </c>
      <c r="W67" s="14">
        <v>12971109.469999999</v>
      </c>
      <c r="X67" s="21">
        <v>1188780</v>
      </c>
      <c r="AA67" s="5"/>
    </row>
    <row r="68" spans="1:27" x14ac:dyDescent="0.35">
      <c r="A68" s="2" t="s">
        <v>5</v>
      </c>
      <c r="B68" s="1">
        <v>2020</v>
      </c>
      <c r="C68" s="14">
        <f t="shared" si="8"/>
        <v>532613.71</v>
      </c>
      <c r="D68" s="21">
        <v>532613.71</v>
      </c>
      <c r="E68" s="4">
        <v>373000.41000000003</v>
      </c>
      <c r="F68" s="22">
        <v>4.5</v>
      </c>
      <c r="G68" s="7">
        <v>0</v>
      </c>
      <c r="H68" s="6" t="s">
        <v>4</v>
      </c>
      <c r="I68" s="6" t="s">
        <v>4</v>
      </c>
      <c r="J68" s="6" t="s">
        <v>4</v>
      </c>
      <c r="K68" s="32"/>
      <c r="L68" s="32"/>
      <c r="M68" s="32"/>
      <c r="N68" s="32"/>
      <c r="O68" s="4"/>
      <c r="P68" s="32"/>
      <c r="Q68" s="4">
        <v>371.25</v>
      </c>
      <c r="R68" s="4">
        <v>0</v>
      </c>
      <c r="S68" s="4">
        <v>489295.11</v>
      </c>
      <c r="T68" s="4">
        <v>0</v>
      </c>
      <c r="U68" s="4">
        <v>0</v>
      </c>
      <c r="V68" s="4">
        <v>0</v>
      </c>
      <c r="W68" s="14">
        <v>43318.6</v>
      </c>
      <c r="X68" s="21"/>
      <c r="AA68" s="5"/>
    </row>
    <row r="69" spans="1:27" x14ac:dyDescent="0.35">
      <c r="A69" s="2" t="s">
        <v>3</v>
      </c>
      <c r="B69" s="1">
        <v>2020</v>
      </c>
      <c r="C69" s="14">
        <f t="shared" si="8"/>
        <v>44046357.399999999</v>
      </c>
      <c r="D69" s="4">
        <v>43656810.449999996</v>
      </c>
      <c r="E69" s="4">
        <v>27928167.720000003</v>
      </c>
      <c r="F69" s="22">
        <v>358.5</v>
      </c>
      <c r="G69" s="15">
        <v>449</v>
      </c>
      <c r="H69" s="6">
        <f>S69/G69</f>
        <v>78834.43082405343</v>
      </c>
      <c r="I69" s="4">
        <v>81125.289999999994</v>
      </c>
      <c r="J69" s="4">
        <v>65335</v>
      </c>
      <c r="K69" s="32"/>
      <c r="L69" s="32"/>
      <c r="M69" s="32"/>
      <c r="N69" s="32"/>
      <c r="O69" s="4">
        <v>2910480.73</v>
      </c>
      <c r="P69" s="32"/>
      <c r="Q69" s="4">
        <v>477391.02</v>
      </c>
      <c r="R69" s="4">
        <v>2111304.2400000002</v>
      </c>
      <c r="S69" s="4">
        <v>35396659.43999999</v>
      </c>
      <c r="T69" s="4">
        <v>687724.54</v>
      </c>
      <c r="U69" s="4">
        <v>0</v>
      </c>
      <c r="V69" s="4">
        <v>107853.46999999999</v>
      </c>
      <c r="W69" s="14">
        <v>5353268.7600000007</v>
      </c>
      <c r="X69" s="21">
        <v>389546.95</v>
      </c>
      <c r="AA69" s="5"/>
    </row>
    <row r="70" spans="1:27" x14ac:dyDescent="0.35">
      <c r="A70" s="2" t="s">
        <v>2</v>
      </c>
      <c r="B70" s="1">
        <v>2020</v>
      </c>
      <c r="C70" s="14">
        <f t="shared" si="8"/>
        <v>77175386.279999971</v>
      </c>
      <c r="D70" s="4">
        <v>74906905.279999971</v>
      </c>
      <c r="E70" s="4">
        <v>55716384.590000004</v>
      </c>
      <c r="F70" s="22">
        <v>633.4</v>
      </c>
      <c r="G70" s="15">
        <v>911</v>
      </c>
      <c r="H70" s="6">
        <f>S70/G70</f>
        <v>71341.095444566366</v>
      </c>
      <c r="I70" s="4">
        <v>79358</v>
      </c>
      <c r="J70" s="4">
        <v>62165.52</v>
      </c>
      <c r="K70" s="32"/>
      <c r="L70" s="32"/>
      <c r="M70" s="32"/>
      <c r="N70" s="32"/>
      <c r="O70" s="4">
        <v>3287831.67</v>
      </c>
      <c r="P70" s="32"/>
      <c r="Q70" s="4">
        <v>49145.000000000007</v>
      </c>
      <c r="R70" s="4">
        <v>0</v>
      </c>
      <c r="S70" s="4">
        <v>64991737.949999958</v>
      </c>
      <c r="T70" s="4">
        <v>7920</v>
      </c>
      <c r="U70" s="4">
        <v>0</v>
      </c>
      <c r="V70" s="4">
        <v>0</v>
      </c>
      <c r="W70" s="14">
        <v>9907247.3300000001</v>
      </c>
      <c r="X70" s="21">
        <v>2268481</v>
      </c>
    </row>
    <row r="71" spans="1:27" x14ac:dyDescent="0.35">
      <c r="A71" s="2" t="s">
        <v>1</v>
      </c>
      <c r="B71" s="1">
        <v>2020</v>
      </c>
      <c r="C71" s="14">
        <f t="shared" si="8"/>
        <v>125729666.47000003</v>
      </c>
      <c r="D71" s="4">
        <v>125279564.09000003</v>
      </c>
      <c r="E71" s="4">
        <v>87014104.109999999</v>
      </c>
      <c r="F71" s="22">
        <v>980.5</v>
      </c>
      <c r="G71" s="15">
        <v>1306</v>
      </c>
      <c r="H71" s="6">
        <f>S71/G71</f>
        <v>80519.251944869859</v>
      </c>
      <c r="I71" s="4">
        <v>78740</v>
      </c>
      <c r="J71" s="4">
        <f>I71*0.85</f>
        <v>66929</v>
      </c>
      <c r="K71" s="32"/>
      <c r="L71" s="32"/>
      <c r="M71" s="32"/>
      <c r="N71" s="32"/>
      <c r="O71" s="4">
        <v>15566190.630000003</v>
      </c>
      <c r="P71" s="32"/>
      <c r="Q71" s="4">
        <v>559354.74999999988</v>
      </c>
      <c r="R71" s="4">
        <v>703255.64</v>
      </c>
      <c r="S71" s="4">
        <v>105158143.04000004</v>
      </c>
      <c r="T71" s="4">
        <v>0</v>
      </c>
      <c r="U71" s="4">
        <v>0</v>
      </c>
      <c r="V71" s="4">
        <v>0</v>
      </c>
      <c r="W71" s="14">
        <v>19418165.41</v>
      </c>
      <c r="X71" s="21">
        <v>450102.38</v>
      </c>
      <c r="AA71" s="5"/>
    </row>
    <row r="72" spans="1:27" x14ac:dyDescent="0.35">
      <c r="A72" s="2" t="s">
        <v>0</v>
      </c>
      <c r="B72" s="1">
        <v>2020</v>
      </c>
      <c r="C72" s="14">
        <f t="shared" si="8"/>
        <v>61964497.689999998</v>
      </c>
      <c r="D72" s="4">
        <v>61886803.849999994</v>
      </c>
      <c r="E72" s="4">
        <v>40979204.719999999</v>
      </c>
      <c r="F72" s="22">
        <v>594.6</v>
      </c>
      <c r="G72" s="15">
        <v>694</v>
      </c>
      <c r="H72" s="6">
        <f>S72/G72</f>
        <v>74948.838717579216</v>
      </c>
      <c r="I72" s="4">
        <v>81840.074690290974</v>
      </c>
      <c r="J72" s="4"/>
      <c r="K72" s="32"/>
      <c r="L72" s="32"/>
      <c r="M72" s="32"/>
      <c r="N72" s="32"/>
      <c r="O72" s="4">
        <v>6339393.5500000007</v>
      </c>
      <c r="P72" s="32"/>
      <c r="Q72" s="4">
        <v>72704.400000000009</v>
      </c>
      <c r="R72" s="4">
        <v>932769.09</v>
      </c>
      <c r="S72" s="4">
        <v>52014494.069999978</v>
      </c>
      <c r="T72" s="4">
        <v>165510.58000000002</v>
      </c>
      <c r="U72" s="4">
        <v>0</v>
      </c>
      <c r="V72" s="4">
        <v>0</v>
      </c>
      <c r="W72" s="14">
        <v>8774030.1099999994</v>
      </c>
      <c r="X72" s="21">
        <v>77693.84</v>
      </c>
    </row>
    <row r="73" spans="1:27" x14ac:dyDescent="0.35">
      <c r="I73" s="4"/>
      <c r="J73" s="4"/>
      <c r="K73" s="4"/>
      <c r="L73" s="4"/>
      <c r="M73" s="4"/>
      <c r="X73" s="28"/>
      <c r="AA73" s="3"/>
    </row>
    <row r="74" spans="1:27" x14ac:dyDescent="0.35">
      <c r="A74" s="30" t="s">
        <v>34</v>
      </c>
      <c r="I74" s="4"/>
      <c r="J74" s="4"/>
      <c r="K74" s="4"/>
      <c r="L74" s="4"/>
      <c r="M74" s="4"/>
      <c r="X74" s="28"/>
    </row>
    <row r="75" spans="1:27" s="18" customFormat="1" x14ac:dyDescent="0.35">
      <c r="A75" s="31" t="s">
        <v>35</v>
      </c>
      <c r="B75" s="1"/>
      <c r="C75" s="1"/>
      <c r="D75" s="1"/>
      <c r="E75" s="1"/>
      <c r="F75" s="1"/>
      <c r="G75" s="7"/>
      <c r="H75" s="7"/>
      <c r="I75" s="4"/>
      <c r="J75" s="4"/>
      <c r="K75" s="4"/>
      <c r="L75" s="4"/>
      <c r="M75" s="4"/>
      <c r="N75" s="1"/>
      <c r="O75" s="1"/>
      <c r="P75" s="1"/>
      <c r="Q75" s="1"/>
      <c r="R75" s="1"/>
      <c r="S75" s="1"/>
      <c r="T75" s="1"/>
      <c r="U75" s="1"/>
      <c r="V75" s="1"/>
      <c r="W75" s="1"/>
      <c r="X75" s="28"/>
    </row>
    <row r="76" spans="1:27" x14ac:dyDescent="0.35">
      <c r="A76" s="30" t="s">
        <v>64</v>
      </c>
      <c r="X76" s="28"/>
      <c r="AA76" s="3"/>
    </row>
    <row r="77" spans="1:27" x14ac:dyDescent="0.35">
      <c r="A77" s="30" t="s">
        <v>65</v>
      </c>
      <c r="AA77" s="3"/>
    </row>
    <row r="78" spans="1:27" x14ac:dyDescent="0.35">
      <c r="A78" s="30" t="s">
        <v>63</v>
      </c>
    </row>
    <row r="80" spans="1:27" x14ac:dyDescent="0.35">
      <c r="A80" s="30" t="s">
        <v>66</v>
      </c>
    </row>
    <row r="81" spans="1:1" x14ac:dyDescent="0.35">
      <c r="A81" s="30" t="s">
        <v>67</v>
      </c>
    </row>
  </sheetData>
  <mergeCells count="16">
    <mergeCell ref="H1:H2"/>
    <mergeCell ref="N1:O1"/>
    <mergeCell ref="P1:Q1"/>
    <mergeCell ref="R1:X1"/>
    <mergeCell ref="I1:I2"/>
    <mergeCell ref="J1:J2"/>
    <mergeCell ref="K1:K2"/>
    <mergeCell ref="L1:L2"/>
    <mergeCell ref="M1:M2"/>
    <mergeCell ref="A1:A2"/>
    <mergeCell ref="B1:B2"/>
    <mergeCell ref="D1:D2"/>
    <mergeCell ref="F1:F2"/>
    <mergeCell ref="G1:G2"/>
    <mergeCell ref="C1:C2"/>
    <mergeCell ref="E1:E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4969-3B5E-479A-A6A3-A6E86C039E78}">
  <sheetPr>
    <pageSetUpPr fitToPage="1"/>
  </sheetPr>
  <dimension ref="A1:Q14"/>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1796875" defaultRowHeight="14.5" x14ac:dyDescent="0.35"/>
  <cols>
    <col min="1" max="1" width="9.1796875" style="18"/>
    <col min="2" max="2" width="13.7265625" style="18" bestFit="1" customWidth="1"/>
    <col min="3" max="5" width="9.1796875" style="18"/>
    <col min="6" max="6" width="13.7265625" style="18" bestFit="1" customWidth="1"/>
    <col min="7" max="7" width="11.54296875" style="18" bestFit="1" customWidth="1"/>
    <col min="8" max="8" width="13.7265625" style="18" bestFit="1" customWidth="1"/>
    <col min="9" max="10" width="11.54296875" style="18" bestFit="1" customWidth="1"/>
    <col min="11" max="17" width="13.26953125" style="18" customWidth="1"/>
    <col min="18" max="16384" width="9.1796875" style="18"/>
  </cols>
  <sheetData>
    <row r="1" spans="1:17" ht="33.75" customHeight="1" x14ac:dyDescent="0.35">
      <c r="A1" s="72" t="s">
        <v>29</v>
      </c>
      <c r="B1" s="72" t="s">
        <v>62</v>
      </c>
      <c r="C1" s="73" t="s">
        <v>61</v>
      </c>
      <c r="D1" s="73" t="s">
        <v>60</v>
      </c>
      <c r="E1" s="73" t="s">
        <v>59</v>
      </c>
      <c r="F1" s="72" t="s">
        <v>25</v>
      </c>
      <c r="G1" s="66" t="s">
        <v>24</v>
      </c>
      <c r="H1" s="67"/>
      <c r="I1" s="68" t="s">
        <v>58</v>
      </c>
      <c r="J1" s="67"/>
      <c r="K1" s="69" t="s">
        <v>57</v>
      </c>
      <c r="L1" s="70"/>
      <c r="M1" s="70"/>
      <c r="N1" s="70"/>
      <c r="O1" s="70"/>
      <c r="P1" s="70"/>
      <c r="Q1" s="71"/>
    </row>
    <row r="2" spans="1:17" ht="60" x14ac:dyDescent="0.35">
      <c r="A2" s="72"/>
      <c r="B2" s="72"/>
      <c r="C2" s="73"/>
      <c r="D2" s="73"/>
      <c r="E2" s="73"/>
      <c r="F2" s="72"/>
      <c r="G2" s="62" t="s">
        <v>56</v>
      </c>
      <c r="H2" s="59" t="s">
        <v>21</v>
      </c>
      <c r="I2" s="62" t="s">
        <v>55</v>
      </c>
      <c r="J2" s="59" t="s">
        <v>21</v>
      </c>
      <c r="K2" s="61" t="s">
        <v>54</v>
      </c>
      <c r="L2" s="60" t="s">
        <v>53</v>
      </c>
      <c r="M2" s="60" t="s">
        <v>52</v>
      </c>
      <c r="N2" s="60" t="s">
        <v>51</v>
      </c>
      <c r="O2" s="60" t="s">
        <v>50</v>
      </c>
      <c r="P2" s="60" t="s">
        <v>49</v>
      </c>
      <c r="Q2" s="59" t="s">
        <v>48</v>
      </c>
    </row>
    <row r="3" spans="1:17" x14ac:dyDescent="0.35">
      <c r="A3" s="58">
        <v>2016</v>
      </c>
      <c r="B3" s="57">
        <f>SUM(K3:Q3)</f>
        <v>580046697.79000008</v>
      </c>
      <c r="C3" s="56">
        <v>9743</v>
      </c>
      <c r="D3" s="56">
        <v>5032</v>
      </c>
      <c r="E3" s="55">
        <f>B3/C3</f>
        <v>59534.711874166074</v>
      </c>
      <c r="F3" s="51">
        <v>396274346.39000005</v>
      </c>
      <c r="G3" s="54">
        <v>1101240.1100000001</v>
      </c>
      <c r="H3" s="51">
        <v>94806698.920000002</v>
      </c>
      <c r="I3" s="54">
        <v>8128684</v>
      </c>
      <c r="J3" s="51">
        <v>8481831.4299999997</v>
      </c>
      <c r="K3" s="53">
        <v>566228104.46000004</v>
      </c>
      <c r="L3" s="52">
        <v>4999998.8899999997</v>
      </c>
      <c r="M3" s="52">
        <v>0</v>
      </c>
      <c r="N3" s="52">
        <v>8568594.4399999995</v>
      </c>
      <c r="O3" s="52">
        <v>0</v>
      </c>
      <c r="P3" s="52">
        <v>250000</v>
      </c>
      <c r="Q3" s="51">
        <v>0</v>
      </c>
    </row>
    <row r="4" spans="1:17" x14ac:dyDescent="0.35">
      <c r="A4" s="50">
        <v>2017</v>
      </c>
      <c r="B4" s="49">
        <f>SUM(K4:Q4)</f>
        <v>604936199.16999996</v>
      </c>
      <c r="C4" s="48">
        <v>9235</v>
      </c>
      <c r="D4" s="48">
        <v>4785</v>
      </c>
      <c r="E4" s="47">
        <f>B4/C4</f>
        <v>65504.731907958849</v>
      </c>
      <c r="F4" s="43">
        <v>404252758.48000002</v>
      </c>
      <c r="G4" s="46">
        <v>1295265.82</v>
      </c>
      <c r="H4" s="43">
        <v>115938979.7</v>
      </c>
      <c r="I4" s="46">
        <v>7529408</v>
      </c>
      <c r="J4" s="43">
        <v>8507044.6199999992</v>
      </c>
      <c r="K4" s="45">
        <v>591088838.16999996</v>
      </c>
      <c r="L4" s="44">
        <v>4999861</v>
      </c>
      <c r="M4" s="44">
        <v>0</v>
      </c>
      <c r="N4" s="44">
        <v>8600000</v>
      </c>
      <c r="O4" s="44">
        <v>0</v>
      </c>
      <c r="P4" s="44">
        <v>247500</v>
      </c>
      <c r="Q4" s="43">
        <v>0</v>
      </c>
    </row>
    <row r="5" spans="1:17" x14ac:dyDescent="0.35">
      <c r="A5" s="50">
        <v>2018</v>
      </c>
      <c r="B5" s="49">
        <f>SUM(K5:Q5)</f>
        <v>633435245.88</v>
      </c>
      <c r="C5" s="48">
        <v>8930</v>
      </c>
      <c r="D5" s="48">
        <v>4567</v>
      </c>
      <c r="E5" s="47">
        <f>B5/C5</f>
        <v>70933.398194848822</v>
      </c>
      <c r="F5" s="43">
        <v>407920598.50999999</v>
      </c>
      <c r="G5" s="46">
        <v>1323445.3500000003</v>
      </c>
      <c r="H5" s="43">
        <v>135829118.25999999</v>
      </c>
      <c r="I5" s="46">
        <v>7618563.2000000002</v>
      </c>
      <c r="J5" s="43">
        <v>9033799.8499999996</v>
      </c>
      <c r="K5" s="45">
        <v>616849382.44000006</v>
      </c>
      <c r="L5" s="44">
        <v>9749997.0299999993</v>
      </c>
      <c r="M5" s="44">
        <v>0</v>
      </c>
      <c r="N5" s="44">
        <v>6471184.5099999998</v>
      </c>
      <c r="O5" s="44">
        <v>0</v>
      </c>
      <c r="P5" s="44">
        <v>364681.9</v>
      </c>
      <c r="Q5" s="43">
        <v>0</v>
      </c>
    </row>
    <row r="6" spans="1:17" x14ac:dyDescent="0.35">
      <c r="A6" s="50">
        <v>2019</v>
      </c>
      <c r="B6" s="49">
        <f>SUM(K6:Q6)</f>
        <v>686902142.93000007</v>
      </c>
      <c r="C6" s="48">
        <v>8540</v>
      </c>
      <c r="D6" s="48">
        <v>4600</v>
      </c>
      <c r="E6" s="47">
        <f>B6/C6</f>
        <v>80433.506197892275</v>
      </c>
      <c r="F6" s="43">
        <v>427060454.19</v>
      </c>
      <c r="G6" s="46">
        <v>1381229.0799999998</v>
      </c>
      <c r="H6" s="43">
        <v>169583379</v>
      </c>
      <c r="I6" s="46">
        <v>8653402.870000001</v>
      </c>
      <c r="J6" s="43">
        <v>6202507.2300000004</v>
      </c>
      <c r="K6" s="45">
        <v>658037640.73000002</v>
      </c>
      <c r="L6" s="44">
        <v>10877375.41</v>
      </c>
      <c r="M6" s="44">
        <v>1605979.61</v>
      </c>
      <c r="N6" s="44">
        <v>6471185</v>
      </c>
      <c r="O6" s="44">
        <v>9335999.9700000007</v>
      </c>
      <c r="P6" s="44">
        <v>573962.21</v>
      </c>
      <c r="Q6" s="43">
        <v>0</v>
      </c>
    </row>
    <row r="7" spans="1:17" x14ac:dyDescent="0.35">
      <c r="A7" s="42">
        <v>2020</v>
      </c>
      <c r="B7" s="41">
        <f>SUM(K7:Q7)</f>
        <v>732937317.94999993</v>
      </c>
      <c r="C7" s="40">
        <v>7935</v>
      </c>
      <c r="D7" s="40">
        <v>4660</v>
      </c>
      <c r="E7" s="39">
        <f>B7/C7</f>
        <v>92367.651915563954</v>
      </c>
      <c r="F7" s="35">
        <v>455231417.45999998</v>
      </c>
      <c r="G7" s="38">
        <v>1402064.9099999995</v>
      </c>
      <c r="H7" s="35">
        <v>176600371.03999999</v>
      </c>
      <c r="I7" s="38">
        <v>9089354</v>
      </c>
      <c r="J7" s="35">
        <v>7083909.25</v>
      </c>
      <c r="K7" s="37">
        <v>588170738.02999997</v>
      </c>
      <c r="L7" s="36">
        <v>13738534.98</v>
      </c>
      <c r="M7" s="36">
        <v>5120426.6399999997</v>
      </c>
      <c r="N7" s="36">
        <v>8600000</v>
      </c>
      <c r="O7" s="36">
        <v>0</v>
      </c>
      <c r="P7" s="36">
        <v>835518.17</v>
      </c>
      <c r="Q7" s="35">
        <v>116472100.13000001</v>
      </c>
    </row>
    <row r="9" spans="1:17" x14ac:dyDescent="0.35">
      <c r="C9" s="34" t="s">
        <v>47</v>
      </c>
    </row>
    <row r="10" spans="1:17" x14ac:dyDescent="0.35">
      <c r="C10" s="34" t="s">
        <v>46</v>
      </c>
    </row>
    <row r="11" spans="1:17" x14ac:dyDescent="0.35">
      <c r="C11" s="34" t="s">
        <v>45</v>
      </c>
    </row>
    <row r="12" spans="1:17" x14ac:dyDescent="0.35">
      <c r="C12" s="34" t="s">
        <v>44</v>
      </c>
    </row>
    <row r="13" spans="1:17" x14ac:dyDescent="0.35">
      <c r="C13" s="34" t="s">
        <v>43</v>
      </c>
    </row>
    <row r="14" spans="1:17" x14ac:dyDescent="0.35">
      <c r="C14" s="34" t="s">
        <v>42</v>
      </c>
    </row>
  </sheetData>
  <mergeCells count="9">
    <mergeCell ref="G1:H1"/>
    <mergeCell ref="I1:J1"/>
    <mergeCell ref="K1:Q1"/>
    <mergeCell ref="A1:A2"/>
    <mergeCell ref="B1:B2"/>
    <mergeCell ref="C1:C2"/>
    <mergeCell ref="D1:D2"/>
    <mergeCell ref="E1:E2"/>
    <mergeCell ref="F1:F2"/>
  </mergeCells>
  <pageMargins left="0.7" right="0.7" top="0.75" bottom="0.75" header="0.3" footer="0.3"/>
  <pageSetup scale="54"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469D3583C8CA4C9B47E4955851D681" ma:contentTypeVersion="11" ma:contentTypeDescription="Create a new document." ma:contentTypeScope="" ma:versionID="cb7ee2f5c35a7ed8943d2afdf7c822cb">
  <xsd:schema xmlns:xsd="http://www.w3.org/2001/XMLSchema" xmlns:xs="http://www.w3.org/2001/XMLSchema" xmlns:p="http://schemas.microsoft.com/office/2006/metadata/properties" xmlns:ns2="ac58f95b-d7f0-4395-82b0-1a765e6366cc" xmlns:ns3="de5bd894-3ed4-452f-9059-443805aeec4d" targetNamespace="http://schemas.microsoft.com/office/2006/metadata/properties" ma:root="true" ma:fieldsID="a3042a128f29d33923d8bfa287b35b8f" ns2:_="" ns3:_="">
    <xsd:import namespace="ac58f95b-d7f0-4395-82b0-1a765e6366cc"/>
    <xsd:import namespace="de5bd894-3ed4-452f-9059-443805aeec4d"/>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8f95b-d7f0-4395-82b0-1a765e6366cc"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5bd894-3ed4-452f-9059-443805aeec4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F3240E-E263-4A2A-BDC2-4659F0EBA4FA}">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http://purl.org/dc/elements/1.1/"/>
    <ds:schemaRef ds:uri="de5bd894-3ed4-452f-9059-443805aeec4d"/>
    <ds:schemaRef ds:uri="http://schemas.microsoft.com/office/infopath/2007/PartnerControls"/>
    <ds:schemaRef ds:uri="ac58f95b-d7f0-4395-82b0-1a765e6366cc"/>
    <ds:schemaRef ds:uri="http://purl.org/dc/dcmitype/"/>
  </ds:schemaRefs>
</ds:datastoreItem>
</file>

<file path=customXml/itemProps2.xml><?xml version="1.0" encoding="utf-8"?>
<ds:datastoreItem xmlns:ds="http://schemas.openxmlformats.org/officeDocument/2006/customXml" ds:itemID="{D2F16EF8-E66F-45CD-822D-EC8125CE748F}">
  <ds:schemaRefs>
    <ds:schemaRef ds:uri="http://schemas.microsoft.com/sharepoint/v3/contenttype/forms"/>
  </ds:schemaRefs>
</ds:datastoreItem>
</file>

<file path=customXml/itemProps3.xml><?xml version="1.0" encoding="utf-8"?>
<ds:datastoreItem xmlns:ds="http://schemas.openxmlformats.org/officeDocument/2006/customXml" ds:itemID="{314322CB-5C43-49D6-95F1-8A14A2FBC9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8f95b-d7f0-4395-82b0-1a765e6366cc"/>
    <ds:schemaRef ds:uri="de5bd894-3ed4-452f-9059-443805aeec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HOC Table</vt:lpstr>
      <vt:lpstr>DOC Table</vt:lpstr>
      <vt:lpstr>'DOC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Forman</dc:creator>
  <cp:lastModifiedBy>Brisson, Alicia (SEN)</cp:lastModifiedBy>
  <dcterms:created xsi:type="dcterms:W3CDTF">2021-11-05T19:11:54Z</dcterms:created>
  <dcterms:modified xsi:type="dcterms:W3CDTF">2021-12-03T19:50:05Z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0x010100CC469D3583C8CA4C9B47E4955851D681</vt:lpwstr>
  </property>
</Properties>
</file>